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13_ncr:1_{B8C016B1-ECDF-4FE8-BBFE-47F3D7EDD264}" xr6:coauthVersionLast="45" xr6:coauthVersionMax="45" xr10:uidLastSave="{00000000-0000-0000-0000-000000000000}"/>
  <bookViews>
    <workbookView xWindow="-120" yWindow="-120" windowWidth="24240" windowHeight="13290" tabRatio="622" xr2:uid="{00000000-000D-0000-FFFF-FFFF00000000}"/>
  </bookViews>
  <sheets>
    <sheet name="Лист" sheetId="12" r:id="rId1"/>
  </sheets>
  <definedNames>
    <definedName name="_xlnm.Print_Area" localSheetId="0">Лист!$A$1:$Z$62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6" i="12" l="1"/>
  <c r="R51" i="12"/>
  <c r="R46" i="12"/>
  <c r="R45" i="12"/>
  <c r="P45" i="12"/>
  <c r="R44" i="12"/>
  <c r="R41" i="12"/>
  <c r="Y28" i="12" l="1"/>
  <c r="X28" i="12"/>
  <c r="X29" i="12"/>
  <c r="Y29" i="12" s="1"/>
  <c r="O28" i="12"/>
  <c r="Q28" i="12" s="1"/>
  <c r="S28" i="12" s="1"/>
  <c r="O29" i="12"/>
  <c r="Q29" i="12" s="1"/>
  <c r="S29" i="12" s="1"/>
  <c r="R27" i="12"/>
  <c r="R22" i="12"/>
  <c r="R18" i="12"/>
  <c r="R17" i="12"/>
  <c r="R10" i="12"/>
  <c r="R9" i="12"/>
  <c r="X61" i="12" l="1"/>
  <c r="Y61" i="12" s="1"/>
  <c r="O61" i="12"/>
  <c r="Q61" i="12" s="1"/>
  <c r="S61" i="12" s="1"/>
  <c r="X60" i="12"/>
  <c r="Y60" i="12" s="1"/>
  <c r="O60" i="12"/>
  <c r="Q60" i="12" s="1"/>
  <c r="S60" i="12" s="1"/>
  <c r="X59" i="12"/>
  <c r="Y59" i="12" s="1"/>
  <c r="O59" i="12"/>
  <c r="Q59" i="12" s="1"/>
  <c r="S59" i="12" s="1"/>
  <c r="X58" i="12"/>
  <c r="Y58" i="12" s="1"/>
  <c r="O58" i="12"/>
  <c r="Q58" i="12" s="1"/>
  <c r="S58" i="12" s="1"/>
  <c r="X57" i="12"/>
  <c r="Y57" i="12" s="1"/>
  <c r="O57" i="12"/>
  <c r="Q57" i="12" s="1"/>
  <c r="S57" i="12" s="1"/>
  <c r="X56" i="12"/>
  <c r="Y56" i="12" s="1"/>
  <c r="Q56" i="12"/>
  <c r="S56" i="12" s="1"/>
  <c r="X55" i="12"/>
  <c r="Y55" i="12" s="1"/>
  <c r="O55" i="12"/>
  <c r="Q55" i="12" s="1"/>
  <c r="S55" i="12" s="1"/>
  <c r="X54" i="12"/>
  <c r="Y54" i="12" s="1"/>
  <c r="O54" i="12"/>
  <c r="Q54" i="12" s="1"/>
  <c r="S54" i="12" s="1"/>
  <c r="X53" i="12"/>
  <c r="Y53" i="12" s="1"/>
  <c r="O53" i="12"/>
  <c r="Q53" i="12" s="1"/>
  <c r="S53" i="12" s="1"/>
  <c r="X52" i="12"/>
  <c r="Y52" i="12" s="1"/>
  <c r="O52" i="12"/>
  <c r="Q52" i="12" s="1"/>
  <c r="S52" i="12" s="1"/>
  <c r="X51" i="12"/>
  <c r="Y51" i="12" s="1"/>
  <c r="O51" i="12"/>
  <c r="Q51" i="12" s="1"/>
  <c r="S51" i="12" s="1"/>
  <c r="X50" i="12"/>
  <c r="Y50" i="12" s="1"/>
  <c r="O50" i="12"/>
  <c r="Q50" i="12" s="1"/>
  <c r="S50" i="12" s="1"/>
  <c r="X49" i="12"/>
  <c r="Y49" i="12" s="1"/>
  <c r="O49" i="12"/>
  <c r="Q49" i="12" s="1"/>
  <c r="S49" i="12" s="1"/>
  <c r="X48" i="12"/>
  <c r="Y48" i="12" s="1"/>
  <c r="O48" i="12"/>
  <c r="Q48" i="12" s="1"/>
  <c r="S48" i="12" s="1"/>
  <c r="X47" i="12"/>
  <c r="Y47" i="12" s="1"/>
  <c r="O47" i="12"/>
  <c r="Q47" i="12" s="1"/>
  <c r="S47" i="12" s="1"/>
  <c r="X46" i="12"/>
  <c r="Y46" i="12" s="1"/>
  <c r="O46" i="12"/>
  <c r="Q46" i="12" s="1"/>
  <c r="S46" i="12" s="1"/>
  <c r="X45" i="12"/>
  <c r="Y45" i="12" s="1"/>
  <c r="O45" i="12"/>
  <c r="Q45" i="12" s="1"/>
  <c r="S45" i="12" s="1"/>
  <c r="X44" i="12"/>
  <c r="O44" i="12"/>
  <c r="Q44" i="12" s="1"/>
  <c r="S44" i="12" s="1"/>
  <c r="X43" i="12"/>
  <c r="O43" i="12"/>
  <c r="Q43" i="12" s="1"/>
  <c r="S43" i="12" s="1"/>
  <c r="X42" i="12"/>
  <c r="O42" i="12"/>
  <c r="Q42" i="12" s="1"/>
  <c r="S42" i="12" s="1"/>
  <c r="X41" i="12"/>
  <c r="Y41" i="12" s="1"/>
  <c r="O41" i="12"/>
  <c r="Q41" i="12" s="1"/>
  <c r="S41" i="12" s="1"/>
  <c r="X40" i="12"/>
  <c r="Y40" i="12" s="1"/>
  <c r="O40" i="12"/>
  <c r="Q40" i="12" s="1"/>
  <c r="S40" i="12" s="1"/>
  <c r="X32" i="12" l="1"/>
  <c r="Y32" i="12" s="1"/>
  <c r="O32" i="12"/>
  <c r="Q32" i="12" s="1"/>
  <c r="S32" i="12" s="1"/>
  <c r="X31" i="12"/>
  <c r="Y31" i="12" s="1"/>
  <c r="O31" i="12"/>
  <c r="Q31" i="12" s="1"/>
  <c r="S31" i="12" s="1"/>
  <c r="X30" i="12"/>
  <c r="Y30" i="12" s="1"/>
  <c r="O30" i="12"/>
  <c r="Q30" i="12" s="1"/>
  <c r="S30" i="12" s="1"/>
  <c r="X27" i="12"/>
  <c r="Y27" i="12" s="1"/>
  <c r="O27" i="12"/>
  <c r="Q27" i="12" s="1"/>
  <c r="S27" i="12" s="1"/>
  <c r="X26" i="12"/>
  <c r="Y26" i="12" s="1"/>
  <c r="O26" i="12"/>
  <c r="Q26" i="12" s="1"/>
  <c r="S26" i="12" s="1"/>
  <c r="X25" i="12"/>
  <c r="Y25" i="12" s="1"/>
  <c r="O25" i="12"/>
  <c r="Q25" i="12" s="1"/>
  <c r="S25" i="12" s="1"/>
  <c r="X24" i="12"/>
  <c r="Y24" i="12" s="1"/>
  <c r="O24" i="12"/>
  <c r="Q24" i="12" s="1"/>
  <c r="S24" i="12" s="1"/>
  <c r="X23" i="12"/>
  <c r="Y23" i="12" s="1"/>
  <c r="O23" i="12"/>
  <c r="Q23" i="12" s="1"/>
  <c r="S23" i="12" s="1"/>
  <c r="X22" i="12"/>
  <c r="Y22" i="12" s="1"/>
  <c r="O22" i="12"/>
  <c r="Q22" i="12" s="1"/>
  <c r="S22" i="12" s="1"/>
  <c r="X21" i="12"/>
  <c r="Y21" i="12" s="1"/>
  <c r="O21" i="12"/>
  <c r="Q21" i="12" s="1"/>
  <c r="S21" i="12" s="1"/>
  <c r="X20" i="12"/>
  <c r="Y20" i="12" s="1"/>
  <c r="O20" i="12"/>
  <c r="Q20" i="12" s="1"/>
  <c r="S20" i="12" s="1"/>
  <c r="X19" i="12"/>
  <c r="Y19" i="12" s="1"/>
  <c r="O19" i="12"/>
  <c r="Q19" i="12" s="1"/>
  <c r="S19" i="12" s="1"/>
  <c r="X18" i="12"/>
  <c r="Y18" i="12" s="1"/>
  <c r="O18" i="12"/>
  <c r="Q18" i="12" s="1"/>
  <c r="S18" i="12" s="1"/>
  <c r="X17" i="12"/>
  <c r="Y17" i="12" s="1"/>
  <c r="O17" i="12"/>
  <c r="Q17" i="12" s="1"/>
  <c r="S17" i="12" s="1"/>
  <c r="X16" i="12"/>
  <c r="Y16" i="12" s="1"/>
  <c r="O16" i="12"/>
  <c r="Q16" i="12" s="1"/>
  <c r="S16" i="12" s="1"/>
  <c r="X15" i="12"/>
  <c r="O15" i="12"/>
  <c r="Q15" i="12" s="1"/>
  <c r="S15" i="12" s="1"/>
  <c r="X14" i="12"/>
  <c r="O14" i="12"/>
  <c r="Q14" i="12" s="1"/>
  <c r="S14" i="12" s="1"/>
  <c r="X13" i="12"/>
  <c r="O13" i="12"/>
  <c r="Q13" i="12" s="1"/>
  <c r="S13" i="12" s="1"/>
  <c r="X12" i="12"/>
  <c r="O12" i="12"/>
  <c r="Q12" i="12" s="1"/>
  <c r="S12" i="12" s="1"/>
  <c r="X11" i="12"/>
  <c r="O11" i="12"/>
  <c r="Q11" i="12" s="1"/>
  <c r="S11" i="12" s="1"/>
  <c r="X10" i="12"/>
  <c r="O10" i="12"/>
  <c r="Q10" i="12" s="1"/>
  <c r="S10" i="12" s="1"/>
  <c r="X9" i="12"/>
  <c r="O9" i="12"/>
  <c r="Q9" i="12" s="1"/>
  <c r="S9" i="12" s="1"/>
</calcChain>
</file>

<file path=xl/sharedStrings.xml><?xml version="1.0" encoding="utf-8"?>
<sst xmlns="http://schemas.openxmlformats.org/spreadsheetml/2006/main" count="433" uniqueCount="122">
  <si>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</si>
  <si>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</si>
  <si>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</si>
  <si>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</si>
  <si>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</si>
  <si>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</si>
  <si>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</si>
  <si>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</si>
  <si>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</si>
  <si>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</si>
  <si>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</si>
  <si>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</si>
  <si>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</si>
  <si>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</si>
  <si>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</si>
  <si>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</si>
  <si>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</si>
  <si>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</si>
  <si>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</si>
  <si>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</si>
  <si>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</si>
  <si>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</si>
  <si>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</si>
  <si>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</si>
  <si>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</si>
  <si>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"Хмельницьке ЛМГ" станом на 30. 06. 2021 року  </t>
  </si>
  <si>
    <t>004680</t>
  </si>
  <si>
    <t>Хмельницька/Хмельницький</t>
  </si>
  <si>
    <t>В розробці</t>
  </si>
  <si>
    <t>ДП "Хмельницьке ЛМГ"</t>
  </si>
  <si>
    <t>Прибузьке</t>
  </si>
  <si>
    <t>Твердолистяне/грабова</t>
  </si>
  <si>
    <t>49.414642, 27.138438</t>
  </si>
  <si>
    <t>СЛР, середньолісосічна</t>
  </si>
  <si>
    <t>Не розпочата</t>
  </si>
  <si>
    <t>СЛР, діляночна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</si>
  <si>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яколистяне, березова</t>
    </r>
  </si>
  <si>
    <t>49.408460, 27.172789</t>
  </si>
  <si>
    <t>Твердолистяне/ясенева</t>
  </si>
  <si>
    <t>8.1</t>
  </si>
  <si>
    <t>49.353215, 27.182848</t>
  </si>
  <si>
    <t>8.2</t>
  </si>
  <si>
    <t>49.351453, 27.180107</t>
  </si>
  <si>
    <t>49.400565, 27.214602</t>
  </si>
  <si>
    <t>М'яколистяне, чорновільхова</t>
  </si>
  <si>
    <t>49.346913, 27.260792</t>
  </si>
  <si>
    <t>1.3</t>
  </si>
  <si>
    <t>49.358014, 27.186441</t>
  </si>
  <si>
    <t>004679</t>
  </si>
  <si>
    <t>Меджибізька/Хмельницький</t>
  </si>
  <si>
    <t>Пархомівське</t>
  </si>
  <si>
    <t>49.572218, 27.313804</t>
  </si>
  <si>
    <t>49.465605, 27.283127</t>
  </si>
  <si>
    <t>49.446621, 27.350868</t>
  </si>
  <si>
    <t>Твердолистяне/дубова</t>
  </si>
  <si>
    <t>49.473312, 27.293743</t>
  </si>
  <si>
    <t>49.536685, 27.305896</t>
  </si>
  <si>
    <t>49.564942, 27.367318</t>
  </si>
  <si>
    <t>49.579519, 27.366991</t>
  </si>
  <si>
    <t>49.540162, 27.301612</t>
  </si>
  <si>
    <t>49.573637, 27.366714</t>
  </si>
  <si>
    <t>Шпилькове/ялинова</t>
  </si>
  <si>
    <t>Шпилькове/соснова</t>
  </si>
  <si>
    <t>49.459150, 27.312403</t>
  </si>
  <si>
    <t>49.467564, 27.291160</t>
  </si>
  <si>
    <t>49.462049, 27.264430</t>
  </si>
  <si>
    <t>004678</t>
  </si>
  <si>
    <t>Віньковецька/Хмельницький</t>
  </si>
  <si>
    <t>Михайлівське</t>
  </si>
  <si>
    <t>Зіньківська/Хмельницький</t>
  </si>
  <si>
    <t>Деражнянська/Хмельницький</t>
  </si>
  <si>
    <t>13.3</t>
  </si>
  <si>
    <t>13.4</t>
  </si>
  <si>
    <t>49.168077, 27.222517</t>
  </si>
  <si>
    <t>49.160674, 27.125458</t>
  </si>
  <si>
    <t>49.157575, 27.125367</t>
  </si>
  <si>
    <t>49.200208, 27.256255</t>
  </si>
  <si>
    <t>49.168795, 27.125804</t>
  </si>
  <si>
    <t>Лісовогринівецька/Хмельницький</t>
  </si>
  <si>
    <t>Хмельницьке</t>
  </si>
  <si>
    <t>Рубка закінчена</t>
  </si>
  <si>
    <t>004781</t>
  </si>
  <si>
    <t>ВСР, вибірковий</t>
  </si>
  <si>
    <t>49.473322, 27.146109</t>
  </si>
  <si>
    <t>004778</t>
  </si>
  <si>
    <t>Чорноострівська/Хмельницький</t>
  </si>
  <si>
    <t>Чорноострівське</t>
  </si>
  <si>
    <t>8</t>
  </si>
  <si>
    <t>49.457581, 26.839769</t>
  </si>
  <si>
    <t>004774</t>
  </si>
  <si>
    <t>Проріджування, вибірковий</t>
  </si>
  <si>
    <t>49.354390, 27.267360</t>
  </si>
  <si>
    <t>49.355744, 27.208555</t>
  </si>
  <si>
    <t>004776</t>
  </si>
  <si>
    <t>49.410710, 27.188188</t>
  </si>
  <si>
    <t>49.343507, 27.268482</t>
  </si>
  <si>
    <t>49.345615, 27.259371</t>
  </si>
  <si>
    <t>004779</t>
  </si>
  <si>
    <t>49.443229, 27.318548</t>
  </si>
  <si>
    <t>004771</t>
  </si>
  <si>
    <t>Прохідна рубка, вибірковий</t>
  </si>
  <si>
    <t>49.459498, 27.291592</t>
  </si>
  <si>
    <t>004775</t>
  </si>
  <si>
    <t>49.538712, 27.303534</t>
  </si>
  <si>
    <t>49.536966, 27.306420</t>
  </si>
  <si>
    <t>49.578657, 27.368358</t>
  </si>
  <si>
    <t>49.470010, 27.290144</t>
  </si>
  <si>
    <t>004772</t>
  </si>
  <si>
    <t>49.472997, 27.290031</t>
  </si>
  <si>
    <t>49.168557, 27.089472</t>
  </si>
  <si>
    <t>004780</t>
  </si>
  <si>
    <t>Розсошанська/Хмельницький</t>
  </si>
  <si>
    <t>49.247196, 27.183410</t>
  </si>
  <si>
    <t>004773</t>
  </si>
  <si>
    <t>49.277358, 27.205475</t>
  </si>
  <si>
    <t>004777</t>
  </si>
  <si>
    <t>Ярмолинецька/Хмельницький</t>
  </si>
  <si>
    <t>49.204030, 27.289073</t>
  </si>
  <si>
    <t>49.156213, 27.260536</t>
  </si>
  <si>
    <t>49.153739, 27.283631</t>
  </si>
  <si>
    <t>49.115533, 27.114461</t>
  </si>
  <si>
    <t>49.207083, 27.125677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</si>
</sst>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2"/>
  <sheetViews>
    <sheetView tabSelected="1" view="pageBreakPreview" topLeftCell="G40" zoomScale="85" zoomScaleNormal="85" zoomScaleSheetLayoutView="85" workbookViewId="0">
      <selection activeCell="P67" sqref="P67"/>
    </sheetView>
  </sheetViews>
  <sheetFormatPr defaultColWidth="11.5703125" defaultRowHeight="15" x14ac:dyDescent="0.25"/>
  <cols>
    <col min="1" max="2" width="11.5703125" style="23"/>
    <col min="3" max="3" width="32.140625" style="23" customWidth="1"/>
    <col min="4" max="4" width="23" style="23" customWidth="1"/>
    <col min="5" max="5" width="22.42578125" style="23" customWidth="1"/>
    <col min="6" max="6" width="21.5703125" style="23" customWidth="1"/>
    <col min="7" max="7" width="26.5703125" style="23" customWidth="1"/>
    <col min="8" max="8" width="5" style="23" customWidth="1"/>
    <col min="9" max="9" width="7.85546875" style="23" customWidth="1"/>
    <col min="10" max="10" width="8.42578125" style="23" customWidth="1"/>
    <col min="11" max="11" width="8.85546875" style="23" customWidth="1"/>
    <col min="12" max="12" width="27.5703125" style="23" customWidth="1"/>
    <col min="13" max="24" width="11.5703125" style="23"/>
    <col min="25" max="25" width="13.5703125" style="23" customWidth="1"/>
    <col min="26" max="26" width="21.28515625" style="23" customWidth="1"/>
    <col min="27" max="260" width="11.5703125" style="23"/>
    <col min="261" max="261" width="15.85546875" style="23" customWidth="1"/>
    <col min="262" max="262" width="22.42578125" style="23" customWidth="1"/>
    <col min="263" max="263" width="18.42578125" style="23" customWidth="1"/>
    <col min="264" max="267" width="11.5703125" style="23"/>
    <col min="268" max="268" width="12.5703125" style="23" customWidth="1"/>
    <col min="269" max="516" width="11.5703125" style="23"/>
    <col min="517" max="517" width="15.85546875" style="23" customWidth="1"/>
    <col min="518" max="518" width="22.42578125" style="23" customWidth="1"/>
    <col min="519" max="519" width="18.42578125" style="23" customWidth="1"/>
    <col min="520" max="523" width="11.5703125" style="23"/>
    <col min="524" max="524" width="12.5703125" style="23" customWidth="1"/>
    <col min="525" max="772" width="11.5703125" style="23"/>
    <col min="773" max="773" width="15.85546875" style="23" customWidth="1"/>
    <col min="774" max="774" width="22.42578125" style="23" customWidth="1"/>
    <col min="775" max="775" width="18.42578125" style="23" customWidth="1"/>
    <col min="776" max="779" width="11.5703125" style="23"/>
    <col min="780" max="780" width="12.5703125" style="23" customWidth="1"/>
    <col min="781" max="1028" width="11.5703125" style="23"/>
    <col min="1029" max="1029" width="15.85546875" style="23" customWidth="1"/>
    <col min="1030" max="1030" width="22.42578125" style="23" customWidth="1"/>
    <col min="1031" max="1031" width="18.42578125" style="23" customWidth="1"/>
    <col min="1032" max="1035" width="11.5703125" style="23"/>
    <col min="1036" max="1036" width="12.5703125" style="23" customWidth="1"/>
    <col min="1037" max="1284" width="11.5703125" style="23"/>
    <col min="1285" max="1285" width="15.85546875" style="23" customWidth="1"/>
    <col min="1286" max="1286" width="22.42578125" style="23" customWidth="1"/>
    <col min="1287" max="1287" width="18.42578125" style="23" customWidth="1"/>
    <col min="1288" max="1291" width="11.5703125" style="23"/>
    <col min="1292" max="1292" width="12.5703125" style="23" customWidth="1"/>
    <col min="1293" max="1540" width="11.5703125" style="23"/>
    <col min="1541" max="1541" width="15.85546875" style="23" customWidth="1"/>
    <col min="1542" max="1542" width="22.42578125" style="23" customWidth="1"/>
    <col min="1543" max="1543" width="18.42578125" style="23" customWidth="1"/>
    <col min="1544" max="1547" width="11.5703125" style="23"/>
    <col min="1548" max="1548" width="12.5703125" style="23" customWidth="1"/>
    <col min="1549" max="1796" width="11.5703125" style="23"/>
    <col min="1797" max="1797" width="15.85546875" style="23" customWidth="1"/>
    <col min="1798" max="1798" width="22.42578125" style="23" customWidth="1"/>
    <col min="1799" max="1799" width="18.42578125" style="23" customWidth="1"/>
    <col min="1800" max="1803" width="11.5703125" style="23"/>
    <col min="1804" max="1804" width="12.5703125" style="23" customWidth="1"/>
    <col min="1805" max="2052" width="11.5703125" style="23"/>
    <col min="2053" max="2053" width="15.85546875" style="23" customWidth="1"/>
    <col min="2054" max="2054" width="22.42578125" style="23" customWidth="1"/>
    <col min="2055" max="2055" width="18.42578125" style="23" customWidth="1"/>
    <col min="2056" max="2059" width="11.5703125" style="23"/>
    <col min="2060" max="2060" width="12.5703125" style="23" customWidth="1"/>
    <col min="2061" max="2308" width="11.5703125" style="23"/>
    <col min="2309" max="2309" width="15.85546875" style="23" customWidth="1"/>
    <col min="2310" max="2310" width="22.42578125" style="23" customWidth="1"/>
    <col min="2311" max="2311" width="18.42578125" style="23" customWidth="1"/>
    <col min="2312" max="2315" width="11.5703125" style="23"/>
    <col min="2316" max="2316" width="12.5703125" style="23" customWidth="1"/>
    <col min="2317" max="2564" width="11.5703125" style="23"/>
    <col min="2565" max="2565" width="15.85546875" style="23" customWidth="1"/>
    <col min="2566" max="2566" width="22.42578125" style="23" customWidth="1"/>
    <col min="2567" max="2567" width="18.42578125" style="23" customWidth="1"/>
    <col min="2568" max="2571" width="11.5703125" style="23"/>
    <col min="2572" max="2572" width="12.5703125" style="23" customWidth="1"/>
    <col min="2573" max="2820" width="11.5703125" style="23"/>
    <col min="2821" max="2821" width="15.85546875" style="23" customWidth="1"/>
    <col min="2822" max="2822" width="22.42578125" style="23" customWidth="1"/>
    <col min="2823" max="2823" width="18.42578125" style="23" customWidth="1"/>
    <col min="2824" max="2827" width="11.5703125" style="23"/>
    <col min="2828" max="2828" width="12.5703125" style="23" customWidth="1"/>
    <col min="2829" max="3076" width="11.5703125" style="23"/>
    <col min="3077" max="3077" width="15.85546875" style="23" customWidth="1"/>
    <col min="3078" max="3078" width="22.42578125" style="23" customWidth="1"/>
    <col min="3079" max="3079" width="18.42578125" style="23" customWidth="1"/>
    <col min="3080" max="3083" width="11.5703125" style="23"/>
    <col min="3084" max="3084" width="12.5703125" style="23" customWidth="1"/>
    <col min="3085" max="3332" width="11.5703125" style="23"/>
    <col min="3333" max="3333" width="15.85546875" style="23" customWidth="1"/>
    <col min="3334" max="3334" width="22.42578125" style="23" customWidth="1"/>
    <col min="3335" max="3335" width="18.42578125" style="23" customWidth="1"/>
    <col min="3336" max="3339" width="11.5703125" style="23"/>
    <col min="3340" max="3340" width="12.5703125" style="23" customWidth="1"/>
    <col min="3341" max="3588" width="11.5703125" style="23"/>
    <col min="3589" max="3589" width="15.85546875" style="23" customWidth="1"/>
    <col min="3590" max="3590" width="22.42578125" style="23" customWidth="1"/>
    <col min="3591" max="3591" width="18.42578125" style="23" customWidth="1"/>
    <col min="3592" max="3595" width="11.5703125" style="23"/>
    <col min="3596" max="3596" width="12.5703125" style="23" customWidth="1"/>
    <col min="3597" max="3844" width="11.5703125" style="23"/>
    <col min="3845" max="3845" width="15.85546875" style="23" customWidth="1"/>
    <col min="3846" max="3846" width="22.42578125" style="23" customWidth="1"/>
    <col min="3847" max="3847" width="18.42578125" style="23" customWidth="1"/>
    <col min="3848" max="3851" width="11.5703125" style="23"/>
    <col min="3852" max="3852" width="12.5703125" style="23" customWidth="1"/>
    <col min="3853" max="4100" width="11.5703125" style="23"/>
    <col min="4101" max="4101" width="15.85546875" style="23" customWidth="1"/>
    <col min="4102" max="4102" width="22.42578125" style="23" customWidth="1"/>
    <col min="4103" max="4103" width="18.42578125" style="23" customWidth="1"/>
    <col min="4104" max="4107" width="11.5703125" style="23"/>
    <col min="4108" max="4108" width="12.5703125" style="23" customWidth="1"/>
    <col min="4109" max="4356" width="11.5703125" style="23"/>
    <col min="4357" max="4357" width="15.85546875" style="23" customWidth="1"/>
    <col min="4358" max="4358" width="22.42578125" style="23" customWidth="1"/>
    <col min="4359" max="4359" width="18.42578125" style="23" customWidth="1"/>
    <col min="4360" max="4363" width="11.5703125" style="23"/>
    <col min="4364" max="4364" width="12.5703125" style="23" customWidth="1"/>
    <col min="4365" max="4612" width="11.5703125" style="23"/>
    <col min="4613" max="4613" width="15.85546875" style="23" customWidth="1"/>
    <col min="4614" max="4614" width="22.42578125" style="23" customWidth="1"/>
    <col min="4615" max="4615" width="18.42578125" style="23" customWidth="1"/>
    <col min="4616" max="4619" width="11.5703125" style="23"/>
    <col min="4620" max="4620" width="12.5703125" style="23" customWidth="1"/>
    <col min="4621" max="4868" width="11.5703125" style="23"/>
    <col min="4869" max="4869" width="15.85546875" style="23" customWidth="1"/>
    <col min="4870" max="4870" width="22.42578125" style="23" customWidth="1"/>
    <col min="4871" max="4871" width="18.42578125" style="23" customWidth="1"/>
    <col min="4872" max="4875" width="11.5703125" style="23"/>
    <col min="4876" max="4876" width="12.5703125" style="23" customWidth="1"/>
    <col min="4877" max="5124" width="11.5703125" style="23"/>
    <col min="5125" max="5125" width="15.85546875" style="23" customWidth="1"/>
    <col min="5126" max="5126" width="22.42578125" style="23" customWidth="1"/>
    <col min="5127" max="5127" width="18.42578125" style="23" customWidth="1"/>
    <col min="5128" max="5131" width="11.5703125" style="23"/>
    <col min="5132" max="5132" width="12.5703125" style="23" customWidth="1"/>
    <col min="5133" max="5380" width="11.5703125" style="23"/>
    <col min="5381" max="5381" width="15.85546875" style="23" customWidth="1"/>
    <col min="5382" max="5382" width="22.42578125" style="23" customWidth="1"/>
    <col min="5383" max="5383" width="18.42578125" style="23" customWidth="1"/>
    <col min="5384" max="5387" width="11.5703125" style="23"/>
    <col min="5388" max="5388" width="12.5703125" style="23" customWidth="1"/>
    <col min="5389" max="5636" width="11.5703125" style="23"/>
    <col min="5637" max="5637" width="15.85546875" style="23" customWidth="1"/>
    <col min="5638" max="5638" width="22.42578125" style="23" customWidth="1"/>
    <col min="5639" max="5639" width="18.42578125" style="23" customWidth="1"/>
    <col min="5640" max="5643" width="11.5703125" style="23"/>
    <col min="5644" max="5644" width="12.5703125" style="23" customWidth="1"/>
    <col min="5645" max="5892" width="11.5703125" style="23"/>
    <col min="5893" max="5893" width="15.85546875" style="23" customWidth="1"/>
    <col min="5894" max="5894" width="22.42578125" style="23" customWidth="1"/>
    <col min="5895" max="5895" width="18.42578125" style="23" customWidth="1"/>
    <col min="5896" max="5899" width="11.5703125" style="23"/>
    <col min="5900" max="5900" width="12.5703125" style="23" customWidth="1"/>
    <col min="5901" max="6148" width="11.5703125" style="23"/>
    <col min="6149" max="6149" width="15.85546875" style="23" customWidth="1"/>
    <col min="6150" max="6150" width="22.42578125" style="23" customWidth="1"/>
    <col min="6151" max="6151" width="18.42578125" style="23" customWidth="1"/>
    <col min="6152" max="6155" width="11.5703125" style="23"/>
    <col min="6156" max="6156" width="12.5703125" style="23" customWidth="1"/>
    <col min="6157" max="6404" width="11.5703125" style="23"/>
    <col min="6405" max="6405" width="15.85546875" style="23" customWidth="1"/>
    <col min="6406" max="6406" width="22.42578125" style="23" customWidth="1"/>
    <col min="6407" max="6407" width="18.42578125" style="23" customWidth="1"/>
    <col min="6408" max="6411" width="11.5703125" style="23"/>
    <col min="6412" max="6412" width="12.5703125" style="23" customWidth="1"/>
    <col min="6413" max="6660" width="11.5703125" style="23"/>
    <col min="6661" max="6661" width="15.85546875" style="23" customWidth="1"/>
    <col min="6662" max="6662" width="22.42578125" style="23" customWidth="1"/>
    <col min="6663" max="6663" width="18.42578125" style="23" customWidth="1"/>
    <col min="6664" max="6667" width="11.5703125" style="23"/>
    <col min="6668" max="6668" width="12.5703125" style="23" customWidth="1"/>
    <col min="6669" max="6916" width="11.5703125" style="23"/>
    <col min="6917" max="6917" width="15.85546875" style="23" customWidth="1"/>
    <col min="6918" max="6918" width="22.42578125" style="23" customWidth="1"/>
    <col min="6919" max="6919" width="18.42578125" style="23" customWidth="1"/>
    <col min="6920" max="6923" width="11.5703125" style="23"/>
    <col min="6924" max="6924" width="12.5703125" style="23" customWidth="1"/>
    <col min="6925" max="7172" width="11.5703125" style="23"/>
    <col min="7173" max="7173" width="15.85546875" style="23" customWidth="1"/>
    <col min="7174" max="7174" width="22.42578125" style="23" customWidth="1"/>
    <col min="7175" max="7175" width="18.42578125" style="23" customWidth="1"/>
    <col min="7176" max="7179" width="11.5703125" style="23"/>
    <col min="7180" max="7180" width="12.5703125" style="23" customWidth="1"/>
    <col min="7181" max="7428" width="11.5703125" style="23"/>
    <col min="7429" max="7429" width="15.85546875" style="23" customWidth="1"/>
    <col min="7430" max="7430" width="22.42578125" style="23" customWidth="1"/>
    <col min="7431" max="7431" width="18.42578125" style="23" customWidth="1"/>
    <col min="7432" max="7435" width="11.5703125" style="23"/>
    <col min="7436" max="7436" width="12.5703125" style="23" customWidth="1"/>
    <col min="7437" max="7684" width="11.5703125" style="23"/>
    <col min="7685" max="7685" width="15.85546875" style="23" customWidth="1"/>
    <col min="7686" max="7686" width="22.42578125" style="23" customWidth="1"/>
    <col min="7687" max="7687" width="18.42578125" style="23" customWidth="1"/>
    <col min="7688" max="7691" width="11.5703125" style="23"/>
    <col min="7692" max="7692" width="12.5703125" style="23" customWidth="1"/>
    <col min="7693" max="7940" width="11.5703125" style="23"/>
    <col min="7941" max="7941" width="15.85546875" style="23" customWidth="1"/>
    <col min="7942" max="7942" width="22.42578125" style="23" customWidth="1"/>
    <col min="7943" max="7943" width="18.42578125" style="23" customWidth="1"/>
    <col min="7944" max="7947" width="11.5703125" style="23"/>
    <col min="7948" max="7948" width="12.5703125" style="23" customWidth="1"/>
    <col min="7949" max="8196" width="11.5703125" style="23"/>
    <col min="8197" max="8197" width="15.85546875" style="23" customWidth="1"/>
    <col min="8198" max="8198" width="22.42578125" style="23" customWidth="1"/>
    <col min="8199" max="8199" width="18.42578125" style="23" customWidth="1"/>
    <col min="8200" max="8203" width="11.5703125" style="23"/>
    <col min="8204" max="8204" width="12.5703125" style="23" customWidth="1"/>
    <col min="8205" max="8452" width="11.5703125" style="23"/>
    <col min="8453" max="8453" width="15.85546875" style="23" customWidth="1"/>
    <col min="8454" max="8454" width="22.42578125" style="23" customWidth="1"/>
    <col min="8455" max="8455" width="18.42578125" style="23" customWidth="1"/>
    <col min="8456" max="8459" width="11.5703125" style="23"/>
    <col min="8460" max="8460" width="12.5703125" style="23" customWidth="1"/>
    <col min="8461" max="8708" width="11.5703125" style="23"/>
    <col min="8709" max="8709" width="15.85546875" style="23" customWidth="1"/>
    <col min="8710" max="8710" width="22.42578125" style="23" customWidth="1"/>
    <col min="8711" max="8711" width="18.42578125" style="23" customWidth="1"/>
    <col min="8712" max="8715" width="11.5703125" style="23"/>
    <col min="8716" max="8716" width="12.5703125" style="23" customWidth="1"/>
    <col min="8717" max="8964" width="11.5703125" style="23"/>
    <col min="8965" max="8965" width="15.85546875" style="23" customWidth="1"/>
    <col min="8966" max="8966" width="22.42578125" style="23" customWidth="1"/>
    <col min="8967" max="8967" width="18.42578125" style="23" customWidth="1"/>
    <col min="8968" max="8971" width="11.5703125" style="23"/>
    <col min="8972" max="8972" width="12.5703125" style="23" customWidth="1"/>
    <col min="8973" max="9220" width="11.5703125" style="23"/>
    <col min="9221" max="9221" width="15.85546875" style="23" customWidth="1"/>
    <col min="9222" max="9222" width="22.42578125" style="23" customWidth="1"/>
    <col min="9223" max="9223" width="18.42578125" style="23" customWidth="1"/>
    <col min="9224" max="9227" width="11.5703125" style="23"/>
    <col min="9228" max="9228" width="12.5703125" style="23" customWidth="1"/>
    <col min="9229" max="9476" width="11.5703125" style="23"/>
    <col min="9477" max="9477" width="15.85546875" style="23" customWidth="1"/>
    <col min="9478" max="9478" width="22.42578125" style="23" customWidth="1"/>
    <col min="9479" max="9479" width="18.42578125" style="23" customWidth="1"/>
    <col min="9480" max="9483" width="11.5703125" style="23"/>
    <col min="9484" max="9484" width="12.5703125" style="23" customWidth="1"/>
    <col min="9485" max="9732" width="11.5703125" style="23"/>
    <col min="9733" max="9733" width="15.85546875" style="23" customWidth="1"/>
    <col min="9734" max="9734" width="22.42578125" style="23" customWidth="1"/>
    <col min="9735" max="9735" width="18.42578125" style="23" customWidth="1"/>
    <col min="9736" max="9739" width="11.5703125" style="23"/>
    <col min="9740" max="9740" width="12.5703125" style="23" customWidth="1"/>
    <col min="9741" max="9988" width="11.5703125" style="23"/>
    <col min="9989" max="9989" width="15.85546875" style="23" customWidth="1"/>
    <col min="9990" max="9990" width="22.42578125" style="23" customWidth="1"/>
    <col min="9991" max="9991" width="18.42578125" style="23" customWidth="1"/>
    <col min="9992" max="9995" width="11.5703125" style="23"/>
    <col min="9996" max="9996" width="12.5703125" style="23" customWidth="1"/>
    <col min="9997" max="10244" width="11.5703125" style="23"/>
    <col min="10245" max="10245" width="15.85546875" style="23" customWidth="1"/>
    <col min="10246" max="10246" width="22.42578125" style="23" customWidth="1"/>
    <col min="10247" max="10247" width="18.42578125" style="23" customWidth="1"/>
    <col min="10248" max="10251" width="11.5703125" style="23"/>
    <col min="10252" max="10252" width="12.5703125" style="23" customWidth="1"/>
    <col min="10253" max="10500" width="11.5703125" style="23"/>
    <col min="10501" max="10501" width="15.85546875" style="23" customWidth="1"/>
    <col min="10502" max="10502" width="22.42578125" style="23" customWidth="1"/>
    <col min="10503" max="10503" width="18.42578125" style="23" customWidth="1"/>
    <col min="10504" max="10507" width="11.5703125" style="23"/>
    <col min="10508" max="10508" width="12.5703125" style="23" customWidth="1"/>
    <col min="10509" max="10756" width="11.5703125" style="23"/>
    <col min="10757" max="10757" width="15.85546875" style="23" customWidth="1"/>
    <col min="10758" max="10758" width="22.42578125" style="23" customWidth="1"/>
    <col min="10759" max="10759" width="18.42578125" style="23" customWidth="1"/>
    <col min="10760" max="10763" width="11.5703125" style="23"/>
    <col min="10764" max="10764" width="12.5703125" style="23" customWidth="1"/>
    <col min="10765" max="11012" width="11.5703125" style="23"/>
    <col min="11013" max="11013" width="15.85546875" style="23" customWidth="1"/>
    <col min="11014" max="11014" width="22.42578125" style="23" customWidth="1"/>
    <col min="11015" max="11015" width="18.42578125" style="23" customWidth="1"/>
    <col min="11016" max="11019" width="11.5703125" style="23"/>
    <col min="11020" max="11020" width="12.5703125" style="23" customWidth="1"/>
    <col min="11021" max="11268" width="11.5703125" style="23"/>
    <col min="11269" max="11269" width="15.85546875" style="23" customWidth="1"/>
    <col min="11270" max="11270" width="22.42578125" style="23" customWidth="1"/>
    <col min="11271" max="11271" width="18.42578125" style="23" customWidth="1"/>
    <col min="11272" max="11275" width="11.5703125" style="23"/>
    <col min="11276" max="11276" width="12.5703125" style="23" customWidth="1"/>
    <col min="11277" max="11524" width="11.5703125" style="23"/>
    <col min="11525" max="11525" width="15.85546875" style="23" customWidth="1"/>
    <col min="11526" max="11526" width="22.42578125" style="23" customWidth="1"/>
    <col min="11527" max="11527" width="18.42578125" style="23" customWidth="1"/>
    <col min="11528" max="11531" width="11.5703125" style="23"/>
    <col min="11532" max="11532" width="12.5703125" style="23" customWidth="1"/>
    <col min="11533" max="11780" width="11.5703125" style="23"/>
    <col min="11781" max="11781" width="15.85546875" style="23" customWidth="1"/>
    <col min="11782" max="11782" width="22.42578125" style="23" customWidth="1"/>
    <col min="11783" max="11783" width="18.42578125" style="23" customWidth="1"/>
    <col min="11784" max="11787" width="11.5703125" style="23"/>
    <col min="11788" max="11788" width="12.5703125" style="23" customWidth="1"/>
    <col min="11789" max="12036" width="11.5703125" style="23"/>
    <col min="12037" max="12037" width="15.85546875" style="23" customWidth="1"/>
    <col min="12038" max="12038" width="22.42578125" style="23" customWidth="1"/>
    <col min="12039" max="12039" width="18.42578125" style="23" customWidth="1"/>
    <col min="12040" max="12043" width="11.5703125" style="23"/>
    <col min="12044" max="12044" width="12.5703125" style="23" customWidth="1"/>
    <col min="12045" max="12292" width="11.5703125" style="23"/>
    <col min="12293" max="12293" width="15.85546875" style="23" customWidth="1"/>
    <col min="12294" max="12294" width="22.42578125" style="23" customWidth="1"/>
    <col min="12295" max="12295" width="18.42578125" style="23" customWidth="1"/>
    <col min="12296" max="12299" width="11.5703125" style="23"/>
    <col min="12300" max="12300" width="12.5703125" style="23" customWidth="1"/>
    <col min="12301" max="12548" width="11.5703125" style="23"/>
    <col min="12549" max="12549" width="15.85546875" style="23" customWidth="1"/>
    <col min="12550" max="12550" width="22.42578125" style="23" customWidth="1"/>
    <col min="12551" max="12551" width="18.42578125" style="23" customWidth="1"/>
    <col min="12552" max="12555" width="11.5703125" style="23"/>
    <col min="12556" max="12556" width="12.5703125" style="23" customWidth="1"/>
    <col min="12557" max="12804" width="11.5703125" style="23"/>
    <col min="12805" max="12805" width="15.85546875" style="23" customWidth="1"/>
    <col min="12806" max="12806" width="22.42578125" style="23" customWidth="1"/>
    <col min="12807" max="12807" width="18.42578125" style="23" customWidth="1"/>
    <col min="12808" max="12811" width="11.5703125" style="23"/>
    <col min="12812" max="12812" width="12.5703125" style="23" customWidth="1"/>
    <col min="12813" max="13060" width="11.5703125" style="23"/>
    <col min="13061" max="13061" width="15.85546875" style="23" customWidth="1"/>
    <col min="13062" max="13062" width="22.42578125" style="23" customWidth="1"/>
    <col min="13063" max="13063" width="18.42578125" style="23" customWidth="1"/>
    <col min="13064" max="13067" width="11.5703125" style="23"/>
    <col min="13068" max="13068" width="12.5703125" style="23" customWidth="1"/>
    <col min="13069" max="13316" width="11.5703125" style="23"/>
    <col min="13317" max="13317" width="15.85546875" style="23" customWidth="1"/>
    <col min="13318" max="13318" width="22.42578125" style="23" customWidth="1"/>
    <col min="13319" max="13319" width="18.42578125" style="23" customWidth="1"/>
    <col min="13320" max="13323" width="11.5703125" style="23"/>
    <col min="13324" max="13324" width="12.5703125" style="23" customWidth="1"/>
    <col min="13325" max="13572" width="11.5703125" style="23"/>
    <col min="13573" max="13573" width="15.85546875" style="23" customWidth="1"/>
    <col min="13574" max="13574" width="22.42578125" style="23" customWidth="1"/>
    <col min="13575" max="13575" width="18.42578125" style="23" customWidth="1"/>
    <col min="13576" max="13579" width="11.5703125" style="23"/>
    <col min="13580" max="13580" width="12.5703125" style="23" customWidth="1"/>
    <col min="13581" max="13828" width="11.5703125" style="23"/>
    <col min="13829" max="13829" width="15.85546875" style="23" customWidth="1"/>
    <col min="13830" max="13830" width="22.42578125" style="23" customWidth="1"/>
    <col min="13831" max="13831" width="18.42578125" style="23" customWidth="1"/>
    <col min="13832" max="13835" width="11.5703125" style="23"/>
    <col min="13836" max="13836" width="12.5703125" style="23" customWidth="1"/>
    <col min="13837" max="14084" width="11.5703125" style="23"/>
    <col min="14085" max="14085" width="15.85546875" style="23" customWidth="1"/>
    <col min="14086" max="14086" width="22.42578125" style="23" customWidth="1"/>
    <col min="14087" max="14087" width="18.42578125" style="23" customWidth="1"/>
    <col min="14088" max="14091" width="11.5703125" style="23"/>
    <col min="14092" max="14092" width="12.5703125" style="23" customWidth="1"/>
    <col min="14093" max="14340" width="11.5703125" style="23"/>
    <col min="14341" max="14341" width="15.85546875" style="23" customWidth="1"/>
    <col min="14342" max="14342" width="22.42578125" style="23" customWidth="1"/>
    <col min="14343" max="14343" width="18.42578125" style="23" customWidth="1"/>
    <col min="14344" max="14347" width="11.5703125" style="23"/>
    <col min="14348" max="14348" width="12.5703125" style="23" customWidth="1"/>
    <col min="14349" max="14596" width="11.5703125" style="23"/>
    <col min="14597" max="14597" width="15.85546875" style="23" customWidth="1"/>
    <col min="14598" max="14598" width="22.42578125" style="23" customWidth="1"/>
    <col min="14599" max="14599" width="18.42578125" style="23" customWidth="1"/>
    <col min="14600" max="14603" width="11.5703125" style="23"/>
    <col min="14604" max="14604" width="12.5703125" style="23" customWidth="1"/>
    <col min="14605" max="14852" width="11.5703125" style="23"/>
    <col min="14853" max="14853" width="15.85546875" style="23" customWidth="1"/>
    <col min="14854" max="14854" width="22.42578125" style="23" customWidth="1"/>
    <col min="14855" max="14855" width="18.42578125" style="23" customWidth="1"/>
    <col min="14856" max="14859" width="11.5703125" style="23"/>
    <col min="14860" max="14860" width="12.5703125" style="23" customWidth="1"/>
    <col min="14861" max="15108" width="11.5703125" style="23"/>
    <col min="15109" max="15109" width="15.85546875" style="23" customWidth="1"/>
    <col min="15110" max="15110" width="22.42578125" style="23" customWidth="1"/>
    <col min="15111" max="15111" width="18.42578125" style="23" customWidth="1"/>
    <col min="15112" max="15115" width="11.5703125" style="23"/>
    <col min="15116" max="15116" width="12.5703125" style="23" customWidth="1"/>
    <col min="15117" max="15364" width="11.5703125" style="23"/>
    <col min="15365" max="15365" width="15.85546875" style="23" customWidth="1"/>
    <col min="15366" max="15366" width="22.42578125" style="23" customWidth="1"/>
    <col min="15367" max="15367" width="18.42578125" style="23" customWidth="1"/>
    <col min="15368" max="15371" width="11.5703125" style="23"/>
    <col min="15372" max="15372" width="12.5703125" style="23" customWidth="1"/>
    <col min="15373" max="15620" width="11.5703125" style="23"/>
    <col min="15621" max="15621" width="15.85546875" style="23" customWidth="1"/>
    <col min="15622" max="15622" width="22.42578125" style="23" customWidth="1"/>
    <col min="15623" max="15623" width="18.42578125" style="23" customWidth="1"/>
    <col min="15624" max="15627" width="11.5703125" style="23"/>
    <col min="15628" max="15628" width="12.5703125" style="23" customWidth="1"/>
    <col min="15629" max="15876" width="11.5703125" style="23"/>
    <col min="15877" max="15877" width="15.85546875" style="23" customWidth="1"/>
    <col min="15878" max="15878" width="22.42578125" style="23" customWidth="1"/>
    <col min="15879" max="15879" width="18.42578125" style="23" customWidth="1"/>
    <col min="15880" max="15883" width="11.5703125" style="23"/>
    <col min="15884" max="15884" width="12.5703125" style="23" customWidth="1"/>
    <col min="15885" max="16132" width="11.5703125" style="23"/>
    <col min="16133" max="16133" width="15.85546875" style="23" customWidth="1"/>
    <col min="16134" max="16134" width="22.42578125" style="23" customWidth="1"/>
    <col min="16135" max="16135" width="18.42578125" style="23" customWidth="1"/>
    <col min="16136" max="16139" width="11.5703125" style="23"/>
    <col min="16140" max="16140" width="12.5703125" style="23" customWidth="1"/>
    <col min="16141" max="16384" width="11.5703125" style="23"/>
  </cols>
  <sheetData>
    <row r="1" spans="1:26" x14ac:dyDescent="0.25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9.5" thickBot="1" x14ac:dyDescent="0.3">
      <c r="A5" s="61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</row>
    <row r="6" spans="1:26" x14ac:dyDescent="0.25">
      <c r="A6" s="53" t="s">
        <v>0</v>
      </c>
      <c r="B6" s="51" t="s">
        <v>18</v>
      </c>
      <c r="C6" s="55" t="s">
        <v>1</v>
      </c>
      <c r="D6" s="56" t="s">
        <v>24</v>
      </c>
      <c r="E6" s="55" t="s">
        <v>2</v>
      </c>
      <c r="F6" s="55" t="s">
        <v>3</v>
      </c>
      <c r="G6" s="55" t="s">
        <v>20</v>
      </c>
      <c r="H6" s="51" t="s">
        <v>16</v>
      </c>
      <c r="I6" s="51" t="s">
        <v>17</v>
      </c>
      <c r="J6" s="51" t="s">
        <v>4</v>
      </c>
      <c r="K6" s="51" t="s">
        <v>19</v>
      </c>
      <c r="L6" s="51" t="s">
        <v>5</v>
      </c>
      <c r="M6" s="55" t="s">
        <v>6</v>
      </c>
      <c r="N6" s="55"/>
      <c r="O6" s="55"/>
      <c r="P6" s="55"/>
      <c r="Q6" s="55"/>
      <c r="R6" s="55"/>
      <c r="S6" s="55"/>
      <c r="T6" s="55" t="s">
        <v>7</v>
      </c>
      <c r="U6" s="55"/>
      <c r="V6" s="55"/>
      <c r="W6" s="55"/>
      <c r="X6" s="55"/>
      <c r="Y6" s="51" t="s">
        <v>8</v>
      </c>
      <c r="Z6" s="58" t="s">
        <v>21</v>
      </c>
    </row>
    <row r="7" spans="1:26" ht="45.75" thickBot="1" x14ac:dyDescent="0.3">
      <c r="A7" s="54"/>
      <c r="B7" s="52"/>
      <c r="C7" s="52"/>
      <c r="D7" s="57"/>
      <c r="E7" s="52"/>
      <c r="F7" s="52"/>
      <c r="G7" s="52"/>
      <c r="H7" s="52"/>
      <c r="I7" s="52"/>
      <c r="J7" s="60"/>
      <c r="K7" s="52"/>
      <c r="L7" s="60"/>
      <c r="M7" s="20" t="s">
        <v>9</v>
      </c>
      <c r="N7" s="20" t="s">
        <v>10</v>
      </c>
      <c r="O7" s="19" t="s">
        <v>11</v>
      </c>
      <c r="P7" s="19" t="s">
        <v>12</v>
      </c>
      <c r="Q7" s="19" t="s">
        <v>13</v>
      </c>
      <c r="R7" s="19" t="s">
        <v>14</v>
      </c>
      <c r="S7" s="19" t="s">
        <v>15</v>
      </c>
      <c r="T7" s="19" t="s">
        <v>9</v>
      </c>
      <c r="U7" s="19" t="s">
        <v>10</v>
      </c>
      <c r="V7" s="19" t="s">
        <v>12</v>
      </c>
      <c r="W7" s="19" t="s">
        <v>14</v>
      </c>
      <c r="X7" s="19" t="s">
        <v>15</v>
      </c>
      <c r="Y7" s="60"/>
      <c r="Z7" s="59"/>
    </row>
    <row r="8" spans="1:26" x14ac:dyDescent="0.25">
      <c r="A8" s="12">
        <v>1</v>
      </c>
      <c r="B8" s="7">
        <v>2</v>
      </c>
      <c r="C8" s="12">
        <v>3</v>
      </c>
      <c r="D8" s="7">
        <v>4</v>
      </c>
      <c r="E8" s="12">
        <v>5</v>
      </c>
      <c r="F8" s="7">
        <v>6</v>
      </c>
      <c r="G8" s="12">
        <v>7</v>
      </c>
      <c r="H8" s="7">
        <v>8</v>
      </c>
      <c r="I8" s="12">
        <v>9</v>
      </c>
      <c r="J8" s="7">
        <v>10</v>
      </c>
      <c r="K8" s="12">
        <v>11</v>
      </c>
      <c r="L8" s="7">
        <v>12</v>
      </c>
      <c r="M8" s="12">
        <v>13</v>
      </c>
      <c r="N8" s="7">
        <v>14</v>
      </c>
      <c r="O8" s="12">
        <v>15</v>
      </c>
      <c r="P8" s="7">
        <v>16</v>
      </c>
      <c r="Q8" s="12">
        <v>17</v>
      </c>
      <c r="R8" s="7">
        <v>18</v>
      </c>
      <c r="S8" s="12">
        <v>19</v>
      </c>
      <c r="T8" s="7">
        <v>20</v>
      </c>
      <c r="U8" s="12">
        <v>21</v>
      </c>
      <c r="V8" s="7">
        <v>22</v>
      </c>
      <c r="W8" s="12">
        <v>23</v>
      </c>
      <c r="X8" s="7">
        <v>24</v>
      </c>
      <c r="Y8" s="12">
        <v>25</v>
      </c>
      <c r="Z8" s="7">
        <v>26</v>
      </c>
    </row>
    <row r="9" spans="1:26" ht="15" customHeight="1" x14ac:dyDescent="0.25">
      <c r="A9" s="22" t="s">
        <v>26</v>
      </c>
      <c r="B9" s="1">
        <v>44180</v>
      </c>
      <c r="C9" s="2" t="s">
        <v>27</v>
      </c>
      <c r="D9" s="2" t="s">
        <v>28</v>
      </c>
      <c r="E9" s="2" t="s">
        <v>29</v>
      </c>
      <c r="F9" s="2" t="s">
        <v>30</v>
      </c>
      <c r="G9" s="2" t="s">
        <v>33</v>
      </c>
      <c r="H9" s="2">
        <v>2</v>
      </c>
      <c r="I9" s="2">
        <v>2</v>
      </c>
      <c r="J9" s="2">
        <v>3</v>
      </c>
      <c r="K9" s="40">
        <v>3</v>
      </c>
      <c r="L9" s="2" t="s">
        <v>31</v>
      </c>
      <c r="M9" s="25">
        <v>209</v>
      </c>
      <c r="N9" s="25">
        <v>562</v>
      </c>
      <c r="O9" s="26">
        <f t="shared" ref="O9:O32" si="0">M9+N9</f>
        <v>771</v>
      </c>
      <c r="P9" s="25">
        <v>55</v>
      </c>
      <c r="Q9" s="26">
        <f t="shared" ref="Q9:Q32" si="1">O9+P9</f>
        <v>826</v>
      </c>
      <c r="R9" s="25">
        <f>11+96</f>
        <v>107</v>
      </c>
      <c r="S9" s="26">
        <f t="shared" ref="S9:S32" si="2">Q9+R9</f>
        <v>933</v>
      </c>
      <c r="T9" s="25">
        <v>32207</v>
      </c>
      <c r="U9" s="25">
        <v>5264</v>
      </c>
      <c r="V9" s="25">
        <v>217</v>
      </c>
      <c r="W9" s="25">
        <v>0</v>
      </c>
      <c r="X9" s="26">
        <f t="shared" ref="X9:X32" si="3">T9+U9+V9+W9</f>
        <v>37688</v>
      </c>
      <c r="Y9" s="2">
        <v>37688</v>
      </c>
      <c r="Z9" s="27" t="s">
        <v>32</v>
      </c>
    </row>
    <row r="10" spans="1:26" x14ac:dyDescent="0.25">
      <c r="A10" s="22" t="s">
        <v>26</v>
      </c>
      <c r="B10" s="1">
        <v>44180</v>
      </c>
      <c r="C10" s="2" t="s">
        <v>27</v>
      </c>
      <c r="D10" s="2" t="s">
        <v>34</v>
      </c>
      <c r="E10" s="2" t="s">
        <v>29</v>
      </c>
      <c r="F10" s="2" t="s">
        <v>30</v>
      </c>
      <c r="G10" s="2" t="s">
        <v>35</v>
      </c>
      <c r="H10" s="2">
        <v>2</v>
      </c>
      <c r="I10" s="2">
        <v>11</v>
      </c>
      <c r="J10" s="2">
        <v>3</v>
      </c>
      <c r="K10" s="40">
        <v>1.1000000000000001</v>
      </c>
      <c r="L10" s="2" t="s">
        <v>36</v>
      </c>
      <c r="M10" s="25">
        <v>101</v>
      </c>
      <c r="N10" s="25">
        <v>262</v>
      </c>
      <c r="O10" s="26">
        <f t="shared" si="0"/>
        <v>363</v>
      </c>
      <c r="P10" s="25">
        <v>21</v>
      </c>
      <c r="Q10" s="26">
        <f t="shared" si="1"/>
        <v>384</v>
      </c>
      <c r="R10" s="25">
        <f>17+38</f>
        <v>55</v>
      </c>
      <c r="S10" s="26">
        <f t="shared" si="2"/>
        <v>439</v>
      </c>
      <c r="T10" s="25">
        <v>5597</v>
      </c>
      <c r="U10" s="25">
        <v>2396</v>
      </c>
      <c r="V10" s="25">
        <v>79</v>
      </c>
      <c r="W10" s="25">
        <v>0</v>
      </c>
      <c r="X10" s="26">
        <f t="shared" si="3"/>
        <v>8072</v>
      </c>
      <c r="Y10" s="2">
        <v>8072</v>
      </c>
      <c r="Z10" s="27" t="s">
        <v>37</v>
      </c>
    </row>
    <row r="11" spans="1:26" x14ac:dyDescent="0.25">
      <c r="A11" s="22" t="s">
        <v>26</v>
      </c>
      <c r="B11" s="1">
        <v>44180</v>
      </c>
      <c r="C11" s="2" t="s">
        <v>27</v>
      </c>
      <c r="D11" s="2" t="s">
        <v>80</v>
      </c>
      <c r="E11" s="2" t="s">
        <v>29</v>
      </c>
      <c r="F11" s="2" t="s">
        <v>30</v>
      </c>
      <c r="G11" s="2" t="s">
        <v>33</v>
      </c>
      <c r="H11" s="2">
        <v>2</v>
      </c>
      <c r="I11" s="2">
        <v>29</v>
      </c>
      <c r="J11" s="42" t="s">
        <v>39</v>
      </c>
      <c r="K11" s="40">
        <v>2.8</v>
      </c>
      <c r="L11" s="2" t="s">
        <v>38</v>
      </c>
      <c r="M11" s="25">
        <v>179</v>
      </c>
      <c r="N11" s="25">
        <v>325</v>
      </c>
      <c r="O11" s="26">
        <f t="shared" si="0"/>
        <v>504</v>
      </c>
      <c r="P11" s="25">
        <v>32</v>
      </c>
      <c r="Q11" s="26">
        <f t="shared" si="1"/>
        <v>536</v>
      </c>
      <c r="R11" s="25">
        <v>60</v>
      </c>
      <c r="S11" s="26">
        <f t="shared" si="2"/>
        <v>596</v>
      </c>
      <c r="T11" s="25">
        <v>45604</v>
      </c>
      <c r="U11" s="25">
        <v>3111</v>
      </c>
      <c r="V11" s="25">
        <v>135</v>
      </c>
      <c r="W11" s="25">
        <v>0</v>
      </c>
      <c r="X11" s="26">
        <f t="shared" si="3"/>
        <v>48850</v>
      </c>
      <c r="Y11" s="2">
        <v>48850</v>
      </c>
      <c r="Z11" s="27" t="s">
        <v>40</v>
      </c>
    </row>
    <row r="12" spans="1:26" x14ac:dyDescent="0.25">
      <c r="A12" s="22" t="s">
        <v>26</v>
      </c>
      <c r="B12" s="1">
        <v>44180</v>
      </c>
      <c r="C12" s="2" t="s">
        <v>27</v>
      </c>
      <c r="D12" s="2" t="s">
        <v>28</v>
      </c>
      <c r="E12" s="2" t="s">
        <v>29</v>
      </c>
      <c r="F12" s="2" t="s">
        <v>30</v>
      </c>
      <c r="G12" s="2" t="s">
        <v>33</v>
      </c>
      <c r="H12" s="2">
        <v>2</v>
      </c>
      <c r="I12" s="2">
        <v>29</v>
      </c>
      <c r="J12" s="42" t="s">
        <v>41</v>
      </c>
      <c r="K12" s="40">
        <v>3</v>
      </c>
      <c r="L12" s="2" t="s">
        <v>38</v>
      </c>
      <c r="M12" s="25">
        <v>164</v>
      </c>
      <c r="N12" s="25">
        <v>371</v>
      </c>
      <c r="O12" s="26">
        <f t="shared" si="0"/>
        <v>535</v>
      </c>
      <c r="P12" s="25">
        <v>32</v>
      </c>
      <c r="Q12" s="26">
        <f t="shared" si="1"/>
        <v>567</v>
      </c>
      <c r="R12" s="25">
        <v>65</v>
      </c>
      <c r="S12" s="26">
        <f t="shared" si="2"/>
        <v>632</v>
      </c>
      <c r="T12" s="25">
        <v>56900</v>
      </c>
      <c r="U12" s="25">
        <v>3587</v>
      </c>
      <c r="V12" s="25">
        <v>136</v>
      </c>
      <c r="W12" s="25">
        <v>0</v>
      </c>
      <c r="X12" s="26">
        <f t="shared" si="3"/>
        <v>60623</v>
      </c>
      <c r="Y12" s="2">
        <v>60623</v>
      </c>
      <c r="Z12" s="27" t="s">
        <v>42</v>
      </c>
    </row>
    <row r="13" spans="1:26" x14ac:dyDescent="0.25">
      <c r="A13" s="22" t="s">
        <v>26</v>
      </c>
      <c r="B13" s="1">
        <v>44180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33</v>
      </c>
      <c r="H13" s="2">
        <v>2</v>
      </c>
      <c r="I13" s="2">
        <v>24</v>
      </c>
      <c r="J13" s="2">
        <v>3</v>
      </c>
      <c r="K13" s="40">
        <v>1.7</v>
      </c>
      <c r="L13" s="2" t="s">
        <v>31</v>
      </c>
      <c r="M13" s="25">
        <v>95</v>
      </c>
      <c r="N13" s="25">
        <v>379</v>
      </c>
      <c r="O13" s="26">
        <f t="shared" si="0"/>
        <v>474</v>
      </c>
      <c r="P13" s="25">
        <v>26</v>
      </c>
      <c r="Q13" s="26">
        <f t="shared" si="1"/>
        <v>500</v>
      </c>
      <c r="R13" s="25">
        <v>69</v>
      </c>
      <c r="S13" s="26">
        <f t="shared" si="2"/>
        <v>569</v>
      </c>
      <c r="T13" s="25">
        <v>21285</v>
      </c>
      <c r="U13" s="25">
        <v>3574</v>
      </c>
      <c r="V13" s="25">
        <v>103</v>
      </c>
      <c r="W13" s="25">
        <v>0</v>
      </c>
      <c r="X13" s="26">
        <f t="shared" si="3"/>
        <v>24962</v>
      </c>
      <c r="Y13" s="2">
        <v>24962</v>
      </c>
      <c r="Z13" s="27" t="s">
        <v>43</v>
      </c>
    </row>
    <row r="14" spans="1:26" x14ac:dyDescent="0.25">
      <c r="A14" s="22" t="s">
        <v>26</v>
      </c>
      <c r="B14" s="1">
        <v>44180</v>
      </c>
      <c r="C14" s="2" t="s">
        <v>27</v>
      </c>
      <c r="D14" s="2" t="s">
        <v>34</v>
      </c>
      <c r="E14" s="2" t="s">
        <v>29</v>
      </c>
      <c r="F14" s="2" t="s">
        <v>30</v>
      </c>
      <c r="G14" s="2" t="s">
        <v>35</v>
      </c>
      <c r="H14" s="2">
        <v>2</v>
      </c>
      <c r="I14" s="2">
        <v>39</v>
      </c>
      <c r="J14" s="2">
        <v>1</v>
      </c>
      <c r="K14" s="40">
        <v>0.2</v>
      </c>
      <c r="L14" s="2" t="s">
        <v>44</v>
      </c>
      <c r="M14" s="25">
        <v>40</v>
      </c>
      <c r="N14" s="25">
        <v>68</v>
      </c>
      <c r="O14" s="26">
        <f t="shared" si="0"/>
        <v>108</v>
      </c>
      <c r="P14" s="25">
        <v>6</v>
      </c>
      <c r="Q14" s="26">
        <f t="shared" si="1"/>
        <v>114</v>
      </c>
      <c r="R14" s="25">
        <v>12</v>
      </c>
      <c r="S14" s="26">
        <f t="shared" si="2"/>
        <v>126</v>
      </c>
      <c r="T14" s="25">
        <v>2146</v>
      </c>
      <c r="U14" s="25">
        <v>659</v>
      </c>
      <c r="V14" s="25">
        <v>23</v>
      </c>
      <c r="W14" s="25">
        <v>0</v>
      </c>
      <c r="X14" s="26">
        <f t="shared" si="3"/>
        <v>2828</v>
      </c>
      <c r="Y14" s="2">
        <v>2828</v>
      </c>
      <c r="Z14" s="27" t="s">
        <v>45</v>
      </c>
    </row>
    <row r="15" spans="1:26" x14ac:dyDescent="0.25">
      <c r="A15" s="22" t="s">
        <v>26</v>
      </c>
      <c r="B15" s="1">
        <v>44180</v>
      </c>
      <c r="C15" s="2" t="s">
        <v>27</v>
      </c>
      <c r="D15" s="2" t="s">
        <v>28</v>
      </c>
      <c r="E15" s="2" t="s">
        <v>29</v>
      </c>
      <c r="F15" s="2" t="s">
        <v>30</v>
      </c>
      <c r="G15" s="2" t="s">
        <v>33</v>
      </c>
      <c r="H15" s="2">
        <v>2</v>
      </c>
      <c r="I15" s="2">
        <v>29</v>
      </c>
      <c r="J15" s="42" t="s">
        <v>46</v>
      </c>
      <c r="K15" s="40">
        <v>2.2999999999999998</v>
      </c>
      <c r="L15" s="2" t="s">
        <v>38</v>
      </c>
      <c r="M15" s="25">
        <v>338</v>
      </c>
      <c r="N15" s="25">
        <v>419</v>
      </c>
      <c r="O15" s="26">
        <f t="shared" si="0"/>
        <v>757</v>
      </c>
      <c r="P15" s="25">
        <v>62</v>
      </c>
      <c r="Q15" s="26">
        <f t="shared" si="1"/>
        <v>819</v>
      </c>
      <c r="R15" s="25">
        <v>62</v>
      </c>
      <c r="S15" s="26">
        <f t="shared" si="2"/>
        <v>881</v>
      </c>
      <c r="T15" s="25">
        <v>124966</v>
      </c>
      <c r="U15" s="25">
        <v>4388</v>
      </c>
      <c r="V15" s="25">
        <v>279</v>
      </c>
      <c r="W15" s="25">
        <v>0</v>
      </c>
      <c r="X15" s="26">
        <f t="shared" si="3"/>
        <v>129633</v>
      </c>
      <c r="Y15" s="2">
        <v>129633</v>
      </c>
      <c r="Z15" s="27" t="s">
        <v>47</v>
      </c>
    </row>
    <row r="16" spans="1:26" x14ac:dyDescent="0.25">
      <c r="A16" s="22" t="s">
        <v>48</v>
      </c>
      <c r="B16" s="1">
        <v>44180</v>
      </c>
      <c r="C16" s="2" t="s">
        <v>49</v>
      </c>
      <c r="D16" s="2" t="s">
        <v>28</v>
      </c>
      <c r="E16" s="2" t="s">
        <v>29</v>
      </c>
      <c r="F16" s="2" t="s">
        <v>50</v>
      </c>
      <c r="G16" s="2" t="s">
        <v>35</v>
      </c>
      <c r="H16" s="2">
        <v>4</v>
      </c>
      <c r="I16" s="2">
        <v>5</v>
      </c>
      <c r="J16" s="2">
        <v>2</v>
      </c>
      <c r="K16" s="40">
        <v>2.8</v>
      </c>
      <c r="L16" s="2" t="s">
        <v>38</v>
      </c>
      <c r="M16" s="25">
        <v>301</v>
      </c>
      <c r="N16" s="25">
        <v>494</v>
      </c>
      <c r="O16" s="26">
        <f t="shared" si="0"/>
        <v>795</v>
      </c>
      <c r="P16" s="25">
        <v>58</v>
      </c>
      <c r="Q16" s="26">
        <f t="shared" si="1"/>
        <v>853</v>
      </c>
      <c r="R16" s="25">
        <v>82</v>
      </c>
      <c r="S16" s="26">
        <f t="shared" si="2"/>
        <v>935</v>
      </c>
      <c r="T16" s="25">
        <v>76465</v>
      </c>
      <c r="U16" s="25">
        <v>4898</v>
      </c>
      <c r="V16" s="25">
        <v>251</v>
      </c>
      <c r="W16" s="25">
        <v>0</v>
      </c>
      <c r="X16" s="26">
        <f t="shared" si="3"/>
        <v>81614</v>
      </c>
      <c r="Y16" s="2">
        <f>X16</f>
        <v>81614</v>
      </c>
      <c r="Z16" s="27" t="s">
        <v>51</v>
      </c>
    </row>
    <row r="17" spans="1:26" x14ac:dyDescent="0.25">
      <c r="A17" s="22" t="s">
        <v>48</v>
      </c>
      <c r="B17" s="1">
        <v>44180</v>
      </c>
      <c r="C17" s="2" t="s">
        <v>49</v>
      </c>
      <c r="D17" s="2" t="s">
        <v>34</v>
      </c>
      <c r="E17" s="2" t="s">
        <v>29</v>
      </c>
      <c r="F17" s="2" t="s">
        <v>50</v>
      </c>
      <c r="G17" s="2" t="s">
        <v>35</v>
      </c>
      <c r="H17" s="2">
        <v>4</v>
      </c>
      <c r="I17" s="2">
        <v>39</v>
      </c>
      <c r="J17" s="2">
        <v>9</v>
      </c>
      <c r="K17" s="40">
        <v>1.4</v>
      </c>
      <c r="L17" s="2" t="s">
        <v>36</v>
      </c>
      <c r="M17" s="25">
        <v>125</v>
      </c>
      <c r="N17" s="25">
        <v>339</v>
      </c>
      <c r="O17" s="26">
        <f t="shared" si="0"/>
        <v>464</v>
      </c>
      <c r="P17" s="25">
        <v>26</v>
      </c>
      <c r="Q17" s="26">
        <f t="shared" si="1"/>
        <v>490</v>
      </c>
      <c r="R17" s="25">
        <f>25+42</f>
        <v>67</v>
      </c>
      <c r="S17" s="26">
        <f t="shared" si="2"/>
        <v>557</v>
      </c>
      <c r="T17" s="25">
        <v>6218</v>
      </c>
      <c r="U17" s="25">
        <v>3090</v>
      </c>
      <c r="V17" s="25">
        <v>95</v>
      </c>
      <c r="W17" s="25">
        <v>0</v>
      </c>
      <c r="X17" s="26">
        <f t="shared" si="3"/>
        <v>9403</v>
      </c>
      <c r="Y17" s="2">
        <f t="shared" ref="Y17:Y32" si="4">X17</f>
        <v>9403</v>
      </c>
      <c r="Z17" s="27" t="s">
        <v>52</v>
      </c>
    </row>
    <row r="18" spans="1:26" x14ac:dyDescent="0.25">
      <c r="A18" s="22" t="s">
        <v>48</v>
      </c>
      <c r="B18" s="1">
        <v>44180</v>
      </c>
      <c r="C18" s="2" t="s">
        <v>49</v>
      </c>
      <c r="D18" s="2" t="s">
        <v>28</v>
      </c>
      <c r="E18" s="2" t="s">
        <v>29</v>
      </c>
      <c r="F18" s="2" t="s">
        <v>50</v>
      </c>
      <c r="G18" s="2" t="s">
        <v>35</v>
      </c>
      <c r="H18" s="2">
        <v>4</v>
      </c>
      <c r="I18" s="2">
        <v>55</v>
      </c>
      <c r="J18" s="2">
        <v>5</v>
      </c>
      <c r="K18" s="40">
        <v>3.7</v>
      </c>
      <c r="L18" s="2" t="s">
        <v>31</v>
      </c>
      <c r="M18" s="25">
        <v>279</v>
      </c>
      <c r="N18" s="25">
        <v>1038</v>
      </c>
      <c r="O18" s="26">
        <f t="shared" si="0"/>
        <v>1317</v>
      </c>
      <c r="P18" s="25">
        <v>79</v>
      </c>
      <c r="Q18" s="26">
        <f t="shared" si="1"/>
        <v>1396</v>
      </c>
      <c r="R18" s="25">
        <f>100+155</f>
        <v>255</v>
      </c>
      <c r="S18" s="26">
        <f t="shared" si="2"/>
        <v>1651</v>
      </c>
      <c r="T18" s="25">
        <v>67351</v>
      </c>
      <c r="U18" s="25">
        <v>9472</v>
      </c>
      <c r="V18" s="25">
        <v>298</v>
      </c>
      <c r="W18" s="25">
        <v>0</v>
      </c>
      <c r="X18" s="26">
        <f t="shared" si="3"/>
        <v>77121</v>
      </c>
      <c r="Y18" s="2">
        <f t="shared" si="4"/>
        <v>77121</v>
      </c>
      <c r="Z18" s="27" t="s">
        <v>53</v>
      </c>
    </row>
    <row r="19" spans="1:26" x14ac:dyDescent="0.25">
      <c r="A19" s="22" t="s">
        <v>48</v>
      </c>
      <c r="B19" s="1">
        <v>44180</v>
      </c>
      <c r="C19" s="2" t="s">
        <v>49</v>
      </c>
      <c r="D19" s="2" t="s">
        <v>34</v>
      </c>
      <c r="E19" s="2" t="s">
        <v>29</v>
      </c>
      <c r="F19" s="2" t="s">
        <v>50</v>
      </c>
      <c r="G19" s="2" t="s">
        <v>35</v>
      </c>
      <c r="H19" s="2">
        <v>4</v>
      </c>
      <c r="I19" s="2">
        <v>40</v>
      </c>
      <c r="J19" s="2">
        <v>7</v>
      </c>
      <c r="K19" s="40">
        <v>1.1000000000000001</v>
      </c>
      <c r="L19" s="2" t="s">
        <v>54</v>
      </c>
      <c r="M19" s="25">
        <v>213</v>
      </c>
      <c r="N19" s="25">
        <v>297</v>
      </c>
      <c r="O19" s="26">
        <f t="shared" si="0"/>
        <v>510</v>
      </c>
      <c r="P19" s="25">
        <v>42</v>
      </c>
      <c r="Q19" s="26">
        <f t="shared" si="1"/>
        <v>552</v>
      </c>
      <c r="R19" s="25">
        <v>40</v>
      </c>
      <c r="S19" s="26">
        <f t="shared" si="2"/>
        <v>592</v>
      </c>
      <c r="T19" s="25">
        <v>144734</v>
      </c>
      <c r="U19" s="25">
        <v>3165</v>
      </c>
      <c r="V19" s="25">
        <v>192</v>
      </c>
      <c r="W19" s="25">
        <v>0</v>
      </c>
      <c r="X19" s="26">
        <f t="shared" si="3"/>
        <v>148091</v>
      </c>
      <c r="Y19" s="2">
        <f t="shared" si="4"/>
        <v>148091</v>
      </c>
      <c r="Z19" s="27" t="s">
        <v>55</v>
      </c>
    </row>
    <row r="20" spans="1:26" x14ac:dyDescent="0.25">
      <c r="A20" s="22" t="s">
        <v>48</v>
      </c>
      <c r="B20" s="1">
        <v>44180</v>
      </c>
      <c r="C20" s="2" t="s">
        <v>49</v>
      </c>
      <c r="D20" s="2" t="s">
        <v>28</v>
      </c>
      <c r="E20" s="2" t="s">
        <v>29</v>
      </c>
      <c r="F20" s="2" t="s">
        <v>50</v>
      </c>
      <c r="G20" s="2" t="s">
        <v>33</v>
      </c>
      <c r="H20" s="2">
        <v>4</v>
      </c>
      <c r="I20" s="2">
        <v>21</v>
      </c>
      <c r="J20" s="2">
        <v>4</v>
      </c>
      <c r="K20" s="40">
        <v>4.3</v>
      </c>
      <c r="L20" s="2" t="s">
        <v>54</v>
      </c>
      <c r="M20" s="25">
        <v>625</v>
      </c>
      <c r="N20" s="25">
        <v>951</v>
      </c>
      <c r="O20" s="26">
        <f t="shared" si="0"/>
        <v>1576</v>
      </c>
      <c r="P20" s="25">
        <v>125</v>
      </c>
      <c r="Q20" s="26">
        <f t="shared" si="1"/>
        <v>1701</v>
      </c>
      <c r="R20" s="25">
        <v>143</v>
      </c>
      <c r="S20" s="26">
        <f t="shared" si="2"/>
        <v>1844</v>
      </c>
      <c r="T20" s="25">
        <v>417428</v>
      </c>
      <c r="U20" s="25">
        <v>10020</v>
      </c>
      <c r="V20" s="25">
        <v>566</v>
      </c>
      <c r="W20" s="25">
        <v>0</v>
      </c>
      <c r="X20" s="26">
        <f t="shared" si="3"/>
        <v>428014</v>
      </c>
      <c r="Y20" s="2">
        <f t="shared" si="4"/>
        <v>428014</v>
      </c>
      <c r="Z20" s="27" t="s">
        <v>56</v>
      </c>
    </row>
    <row r="21" spans="1:26" x14ac:dyDescent="0.25">
      <c r="A21" s="22" t="s">
        <v>48</v>
      </c>
      <c r="B21" s="1">
        <v>44180</v>
      </c>
      <c r="C21" s="2" t="s">
        <v>49</v>
      </c>
      <c r="D21" s="2" t="s">
        <v>28</v>
      </c>
      <c r="E21" s="2" t="s">
        <v>29</v>
      </c>
      <c r="F21" s="2" t="s">
        <v>50</v>
      </c>
      <c r="G21" s="2" t="s">
        <v>35</v>
      </c>
      <c r="H21" s="2">
        <v>4</v>
      </c>
      <c r="I21" s="2">
        <v>27</v>
      </c>
      <c r="J21" s="2">
        <v>1</v>
      </c>
      <c r="K21" s="40">
        <v>4.7</v>
      </c>
      <c r="L21" s="2" t="s">
        <v>54</v>
      </c>
      <c r="M21" s="25">
        <v>728</v>
      </c>
      <c r="N21" s="25">
        <v>747</v>
      </c>
      <c r="O21" s="26">
        <f t="shared" si="0"/>
        <v>1475</v>
      </c>
      <c r="P21" s="25">
        <v>117</v>
      </c>
      <c r="Q21" s="26">
        <f t="shared" si="1"/>
        <v>1592</v>
      </c>
      <c r="R21" s="25">
        <v>130</v>
      </c>
      <c r="S21" s="26">
        <f t="shared" si="2"/>
        <v>1722</v>
      </c>
      <c r="T21" s="25">
        <v>412348</v>
      </c>
      <c r="U21" s="25">
        <v>7794</v>
      </c>
      <c r="V21" s="25">
        <v>530</v>
      </c>
      <c r="W21" s="25">
        <v>0</v>
      </c>
      <c r="X21" s="26">
        <f t="shared" si="3"/>
        <v>420672</v>
      </c>
      <c r="Y21" s="2">
        <f t="shared" si="4"/>
        <v>420672</v>
      </c>
      <c r="Z21" s="27" t="s">
        <v>57</v>
      </c>
    </row>
    <row r="22" spans="1:26" x14ac:dyDescent="0.25">
      <c r="A22" s="22" t="s">
        <v>48</v>
      </c>
      <c r="B22" s="1">
        <v>44180</v>
      </c>
      <c r="C22" s="2" t="s">
        <v>49</v>
      </c>
      <c r="D22" s="2" t="s">
        <v>28</v>
      </c>
      <c r="E22" s="2" t="s">
        <v>29</v>
      </c>
      <c r="F22" s="2" t="s">
        <v>50</v>
      </c>
      <c r="G22" s="2" t="s">
        <v>35</v>
      </c>
      <c r="H22" s="2">
        <v>4</v>
      </c>
      <c r="I22" s="2">
        <v>22</v>
      </c>
      <c r="J22" s="2">
        <v>4</v>
      </c>
      <c r="K22" s="40">
        <v>0.9</v>
      </c>
      <c r="L22" s="2" t="s">
        <v>61</v>
      </c>
      <c r="M22" s="25">
        <v>110</v>
      </c>
      <c r="N22" s="25">
        <v>198</v>
      </c>
      <c r="O22" s="26">
        <f t="shared" si="0"/>
        <v>308</v>
      </c>
      <c r="P22" s="25">
        <v>12</v>
      </c>
      <c r="Q22" s="26">
        <f t="shared" si="1"/>
        <v>320</v>
      </c>
      <c r="R22" s="25">
        <f>31+42</f>
        <v>73</v>
      </c>
      <c r="S22" s="26">
        <f t="shared" si="2"/>
        <v>393</v>
      </c>
      <c r="T22" s="25">
        <v>25898</v>
      </c>
      <c r="U22" s="25">
        <v>1941</v>
      </c>
      <c r="V22" s="25">
        <v>49</v>
      </c>
      <c r="W22" s="25">
        <v>0</v>
      </c>
      <c r="X22" s="26">
        <f t="shared" si="3"/>
        <v>27888</v>
      </c>
      <c r="Y22" s="2">
        <f t="shared" si="4"/>
        <v>27888</v>
      </c>
      <c r="Z22" s="27" t="s">
        <v>58</v>
      </c>
    </row>
    <row r="23" spans="1:26" x14ac:dyDescent="0.25">
      <c r="A23" s="22" t="s">
        <v>48</v>
      </c>
      <c r="B23" s="1">
        <v>44180</v>
      </c>
      <c r="C23" s="2" t="s">
        <v>49</v>
      </c>
      <c r="D23" s="2" t="s">
        <v>80</v>
      </c>
      <c r="E23" s="2" t="s">
        <v>29</v>
      </c>
      <c r="F23" s="2" t="s">
        <v>50</v>
      </c>
      <c r="G23" s="2" t="s">
        <v>35</v>
      </c>
      <c r="H23" s="2">
        <v>4</v>
      </c>
      <c r="I23" s="2">
        <v>19</v>
      </c>
      <c r="J23" s="2">
        <v>15</v>
      </c>
      <c r="K23" s="40">
        <v>0.9</v>
      </c>
      <c r="L23" s="2" t="s">
        <v>62</v>
      </c>
      <c r="M23" s="25">
        <v>119</v>
      </c>
      <c r="N23" s="25">
        <v>111</v>
      </c>
      <c r="O23" s="26">
        <f t="shared" si="0"/>
        <v>230</v>
      </c>
      <c r="P23" s="25">
        <v>8</v>
      </c>
      <c r="Q23" s="26">
        <f t="shared" si="1"/>
        <v>238</v>
      </c>
      <c r="R23" s="25">
        <v>24</v>
      </c>
      <c r="S23" s="26">
        <f t="shared" si="2"/>
        <v>262</v>
      </c>
      <c r="T23" s="25">
        <v>30484</v>
      </c>
      <c r="U23" s="25">
        <v>984</v>
      </c>
      <c r="V23" s="25">
        <v>28</v>
      </c>
      <c r="W23" s="25">
        <v>0</v>
      </c>
      <c r="X23" s="26">
        <f t="shared" si="3"/>
        <v>31496</v>
      </c>
      <c r="Y23" s="2">
        <f t="shared" si="4"/>
        <v>31496</v>
      </c>
      <c r="Z23" s="27" t="s">
        <v>59</v>
      </c>
    </row>
    <row r="24" spans="1:26" x14ac:dyDescent="0.25">
      <c r="A24" s="22" t="s">
        <v>48</v>
      </c>
      <c r="B24" s="1">
        <v>44180</v>
      </c>
      <c r="C24" s="2" t="s">
        <v>49</v>
      </c>
      <c r="D24" s="2" t="s">
        <v>34</v>
      </c>
      <c r="E24" s="2" t="s">
        <v>29</v>
      </c>
      <c r="F24" s="2" t="s">
        <v>50</v>
      </c>
      <c r="G24" s="2" t="s">
        <v>35</v>
      </c>
      <c r="H24" s="2">
        <v>4</v>
      </c>
      <c r="I24" s="2">
        <v>24</v>
      </c>
      <c r="J24" s="2">
        <v>7</v>
      </c>
      <c r="K24" s="40">
        <v>0.2</v>
      </c>
      <c r="L24" s="2" t="s">
        <v>61</v>
      </c>
      <c r="M24" s="25">
        <v>24</v>
      </c>
      <c r="N24" s="25">
        <v>18</v>
      </c>
      <c r="O24" s="26">
        <f t="shared" si="0"/>
        <v>42</v>
      </c>
      <c r="P24" s="25">
        <v>1</v>
      </c>
      <c r="Q24" s="26">
        <f t="shared" si="1"/>
        <v>43</v>
      </c>
      <c r="R24" s="25">
        <v>9</v>
      </c>
      <c r="S24" s="26">
        <f t="shared" si="2"/>
        <v>52</v>
      </c>
      <c r="T24" s="25">
        <v>5121</v>
      </c>
      <c r="U24" s="25">
        <v>166</v>
      </c>
      <c r="V24" s="25">
        <v>4</v>
      </c>
      <c r="W24" s="25">
        <v>0</v>
      </c>
      <c r="X24" s="26">
        <f t="shared" si="3"/>
        <v>5291</v>
      </c>
      <c r="Y24" s="2">
        <f t="shared" si="4"/>
        <v>5291</v>
      </c>
      <c r="Z24" s="27" t="s">
        <v>60</v>
      </c>
    </row>
    <row r="25" spans="1:26" x14ac:dyDescent="0.25">
      <c r="A25" s="22" t="s">
        <v>48</v>
      </c>
      <c r="B25" s="1">
        <v>44180</v>
      </c>
      <c r="C25" s="2" t="s">
        <v>49</v>
      </c>
      <c r="D25" s="2" t="s">
        <v>28</v>
      </c>
      <c r="E25" s="2" t="s">
        <v>29</v>
      </c>
      <c r="F25" s="2" t="s">
        <v>50</v>
      </c>
      <c r="G25" s="2" t="s">
        <v>33</v>
      </c>
      <c r="H25" s="2">
        <v>4</v>
      </c>
      <c r="I25" s="2">
        <v>49</v>
      </c>
      <c r="J25" s="2">
        <v>3</v>
      </c>
      <c r="K25" s="40">
        <v>5</v>
      </c>
      <c r="L25" s="2" t="s">
        <v>54</v>
      </c>
      <c r="M25" s="25">
        <v>933</v>
      </c>
      <c r="N25" s="25">
        <v>892</v>
      </c>
      <c r="O25" s="26">
        <f t="shared" si="0"/>
        <v>1825</v>
      </c>
      <c r="P25" s="25">
        <v>152</v>
      </c>
      <c r="Q25" s="26">
        <f t="shared" si="1"/>
        <v>1977</v>
      </c>
      <c r="R25" s="25">
        <v>163</v>
      </c>
      <c r="S25" s="26">
        <f t="shared" si="2"/>
        <v>2140</v>
      </c>
      <c r="T25" s="25">
        <v>608272</v>
      </c>
      <c r="U25" s="25">
        <v>9010</v>
      </c>
      <c r="V25" s="25">
        <v>679</v>
      </c>
      <c r="W25" s="25">
        <v>0</v>
      </c>
      <c r="X25" s="26">
        <f t="shared" si="3"/>
        <v>617961</v>
      </c>
      <c r="Y25" s="2">
        <f t="shared" si="4"/>
        <v>617961</v>
      </c>
      <c r="Z25" s="27" t="s">
        <v>63</v>
      </c>
    </row>
    <row r="26" spans="1:26" x14ac:dyDescent="0.25">
      <c r="A26" s="22" t="s">
        <v>48</v>
      </c>
      <c r="B26" s="1">
        <v>44180</v>
      </c>
      <c r="C26" s="2" t="s">
        <v>49</v>
      </c>
      <c r="D26" s="2" t="s">
        <v>28</v>
      </c>
      <c r="E26" s="2" t="s">
        <v>29</v>
      </c>
      <c r="F26" s="2" t="s">
        <v>50</v>
      </c>
      <c r="G26" s="2" t="s">
        <v>35</v>
      </c>
      <c r="H26" s="2">
        <v>4</v>
      </c>
      <c r="I26" s="2">
        <v>41</v>
      </c>
      <c r="J26" s="2">
        <v>7</v>
      </c>
      <c r="K26" s="40">
        <v>2.5</v>
      </c>
      <c r="L26" s="2" t="s">
        <v>54</v>
      </c>
      <c r="M26" s="25">
        <v>307</v>
      </c>
      <c r="N26" s="25">
        <v>420</v>
      </c>
      <c r="O26" s="26">
        <f t="shared" si="0"/>
        <v>727</v>
      </c>
      <c r="P26" s="25">
        <v>59</v>
      </c>
      <c r="Q26" s="26">
        <f t="shared" si="1"/>
        <v>786</v>
      </c>
      <c r="R26" s="25">
        <v>76</v>
      </c>
      <c r="S26" s="26">
        <f t="shared" si="2"/>
        <v>862</v>
      </c>
      <c r="T26" s="25">
        <v>192407</v>
      </c>
      <c r="U26" s="25">
        <v>4137</v>
      </c>
      <c r="V26" s="25">
        <v>261</v>
      </c>
      <c r="W26" s="25">
        <v>0</v>
      </c>
      <c r="X26" s="26">
        <f t="shared" si="3"/>
        <v>196805</v>
      </c>
      <c r="Y26" s="2">
        <f t="shared" si="4"/>
        <v>196805</v>
      </c>
      <c r="Z26" s="27" t="s">
        <v>64</v>
      </c>
    </row>
    <row r="27" spans="1:26" x14ac:dyDescent="0.25">
      <c r="A27" s="22" t="s">
        <v>48</v>
      </c>
      <c r="B27" s="1">
        <v>44180</v>
      </c>
      <c r="C27" s="2" t="s">
        <v>49</v>
      </c>
      <c r="D27" s="2" t="s">
        <v>34</v>
      </c>
      <c r="E27" s="2" t="s">
        <v>29</v>
      </c>
      <c r="F27" s="2" t="s">
        <v>50</v>
      </c>
      <c r="G27" s="2" t="s">
        <v>35</v>
      </c>
      <c r="H27" s="2">
        <v>4</v>
      </c>
      <c r="I27" s="2">
        <v>43</v>
      </c>
      <c r="J27" s="2">
        <v>4</v>
      </c>
      <c r="K27" s="40">
        <v>3.6</v>
      </c>
      <c r="L27" s="2" t="s">
        <v>54</v>
      </c>
      <c r="M27" s="25">
        <v>585</v>
      </c>
      <c r="N27" s="25">
        <v>751</v>
      </c>
      <c r="O27" s="26">
        <f t="shared" si="0"/>
        <v>1336</v>
      </c>
      <c r="P27" s="25">
        <v>99</v>
      </c>
      <c r="Q27" s="26">
        <f t="shared" si="1"/>
        <v>1435</v>
      </c>
      <c r="R27" s="25">
        <f>4+138</f>
        <v>142</v>
      </c>
      <c r="S27" s="26">
        <f t="shared" si="2"/>
        <v>1577</v>
      </c>
      <c r="T27" s="25">
        <v>356668</v>
      </c>
      <c r="U27" s="25">
        <v>7505</v>
      </c>
      <c r="V27" s="25">
        <v>439</v>
      </c>
      <c r="W27" s="25">
        <v>0</v>
      </c>
      <c r="X27" s="26">
        <f t="shared" si="3"/>
        <v>364612</v>
      </c>
      <c r="Y27" s="2">
        <f t="shared" si="4"/>
        <v>364612</v>
      </c>
      <c r="Z27" s="27" t="s">
        <v>65</v>
      </c>
    </row>
    <row r="28" spans="1:26" x14ac:dyDescent="0.25">
      <c r="A28" s="22" t="s">
        <v>66</v>
      </c>
      <c r="B28" s="1">
        <v>44180</v>
      </c>
      <c r="C28" s="2" t="s">
        <v>67</v>
      </c>
      <c r="D28" s="2" t="s">
        <v>28</v>
      </c>
      <c r="E28" s="2" t="s">
        <v>29</v>
      </c>
      <c r="F28" s="2" t="s">
        <v>68</v>
      </c>
      <c r="G28" s="2" t="s">
        <v>35</v>
      </c>
      <c r="H28" s="2">
        <v>4</v>
      </c>
      <c r="I28" s="2">
        <v>48</v>
      </c>
      <c r="J28" s="43">
        <v>8</v>
      </c>
      <c r="K28" s="40">
        <v>1.4</v>
      </c>
      <c r="L28" s="2" t="s">
        <v>54</v>
      </c>
      <c r="M28" s="25">
        <v>156</v>
      </c>
      <c r="N28" s="25">
        <v>277</v>
      </c>
      <c r="O28" s="26">
        <f t="shared" si="0"/>
        <v>433</v>
      </c>
      <c r="P28" s="25">
        <v>28</v>
      </c>
      <c r="Q28" s="26">
        <f t="shared" si="1"/>
        <v>461</v>
      </c>
      <c r="R28" s="25">
        <v>53</v>
      </c>
      <c r="S28" s="26">
        <f t="shared" si="2"/>
        <v>514</v>
      </c>
      <c r="T28" s="25">
        <v>75366</v>
      </c>
      <c r="U28" s="25">
        <v>2677</v>
      </c>
      <c r="V28" s="25">
        <v>118</v>
      </c>
      <c r="W28" s="25">
        <v>0</v>
      </c>
      <c r="X28" s="26">
        <f t="shared" si="3"/>
        <v>78161</v>
      </c>
      <c r="Y28" s="2">
        <f t="shared" si="4"/>
        <v>78161</v>
      </c>
      <c r="Z28" s="27" t="s">
        <v>73</v>
      </c>
    </row>
    <row r="29" spans="1:26" x14ac:dyDescent="0.25">
      <c r="A29" s="22" t="s">
        <v>66</v>
      </c>
      <c r="B29" s="1">
        <v>44180</v>
      </c>
      <c r="C29" s="2" t="s">
        <v>69</v>
      </c>
      <c r="D29" s="2" t="s">
        <v>80</v>
      </c>
      <c r="E29" s="2" t="s">
        <v>29</v>
      </c>
      <c r="F29" s="2" t="s">
        <v>68</v>
      </c>
      <c r="G29" s="2" t="s">
        <v>33</v>
      </c>
      <c r="H29" s="2">
        <v>4</v>
      </c>
      <c r="I29" s="2">
        <v>66</v>
      </c>
      <c r="J29" s="42" t="s">
        <v>71</v>
      </c>
      <c r="K29" s="40">
        <v>1.6</v>
      </c>
      <c r="L29" s="2" t="s">
        <v>31</v>
      </c>
      <c r="M29" s="25">
        <v>77</v>
      </c>
      <c r="N29" s="25">
        <v>283</v>
      </c>
      <c r="O29" s="26">
        <f t="shared" si="0"/>
        <v>360</v>
      </c>
      <c r="P29" s="25">
        <v>18</v>
      </c>
      <c r="Q29" s="26">
        <f t="shared" si="1"/>
        <v>378</v>
      </c>
      <c r="R29" s="25">
        <v>57</v>
      </c>
      <c r="S29" s="26">
        <f t="shared" si="2"/>
        <v>435</v>
      </c>
      <c r="T29" s="25">
        <v>15544</v>
      </c>
      <c r="U29" s="25">
        <v>2589</v>
      </c>
      <c r="V29" s="25">
        <v>68</v>
      </c>
      <c r="W29" s="25">
        <v>0</v>
      </c>
      <c r="X29" s="26">
        <f t="shared" si="3"/>
        <v>18201</v>
      </c>
      <c r="Y29" s="2">
        <f t="shared" si="4"/>
        <v>18201</v>
      </c>
      <c r="Z29" s="27" t="s">
        <v>74</v>
      </c>
    </row>
    <row r="30" spans="1:26" x14ac:dyDescent="0.25">
      <c r="A30" s="22" t="s">
        <v>66</v>
      </c>
      <c r="B30" s="1">
        <v>44180</v>
      </c>
      <c r="C30" s="2" t="s">
        <v>69</v>
      </c>
      <c r="D30" s="2" t="s">
        <v>28</v>
      </c>
      <c r="E30" s="2" t="s">
        <v>29</v>
      </c>
      <c r="F30" s="2" t="s">
        <v>68</v>
      </c>
      <c r="G30" s="2" t="s">
        <v>33</v>
      </c>
      <c r="H30" s="2">
        <v>4</v>
      </c>
      <c r="I30" s="2">
        <v>66</v>
      </c>
      <c r="J30" s="42" t="s">
        <v>72</v>
      </c>
      <c r="K30" s="40">
        <v>2.2999999999999998</v>
      </c>
      <c r="L30" s="2" t="s">
        <v>31</v>
      </c>
      <c r="M30" s="25">
        <v>123</v>
      </c>
      <c r="N30" s="25">
        <v>424</v>
      </c>
      <c r="O30" s="26">
        <f t="shared" si="0"/>
        <v>547</v>
      </c>
      <c r="P30" s="25">
        <v>30</v>
      </c>
      <c r="Q30" s="26">
        <f t="shared" si="1"/>
        <v>577</v>
      </c>
      <c r="R30" s="25">
        <v>82</v>
      </c>
      <c r="S30" s="26">
        <f t="shared" si="2"/>
        <v>659</v>
      </c>
      <c r="T30" s="25">
        <v>37112</v>
      </c>
      <c r="U30" s="25">
        <v>3851</v>
      </c>
      <c r="V30" s="25">
        <v>114</v>
      </c>
      <c r="W30" s="25">
        <v>0</v>
      </c>
      <c r="X30" s="26">
        <f t="shared" si="3"/>
        <v>41077</v>
      </c>
      <c r="Y30" s="2">
        <f t="shared" si="4"/>
        <v>41077</v>
      </c>
      <c r="Z30" s="27" t="s">
        <v>75</v>
      </c>
    </row>
    <row r="31" spans="1:26" x14ac:dyDescent="0.25">
      <c r="A31" s="22" t="s">
        <v>66</v>
      </c>
      <c r="B31" s="1">
        <v>44180</v>
      </c>
      <c r="C31" s="2" t="s">
        <v>70</v>
      </c>
      <c r="D31" s="2" t="s">
        <v>34</v>
      </c>
      <c r="E31" s="2" t="s">
        <v>29</v>
      </c>
      <c r="F31" s="2" t="s">
        <v>68</v>
      </c>
      <c r="G31" s="2" t="s">
        <v>35</v>
      </c>
      <c r="H31" s="2">
        <v>4</v>
      </c>
      <c r="I31" s="2">
        <v>35</v>
      </c>
      <c r="J31" s="2">
        <v>7</v>
      </c>
      <c r="K31" s="40">
        <v>2.7</v>
      </c>
      <c r="L31" s="2" t="s">
        <v>38</v>
      </c>
      <c r="M31" s="25">
        <v>217</v>
      </c>
      <c r="N31" s="25">
        <v>485</v>
      </c>
      <c r="O31" s="26">
        <f t="shared" si="0"/>
        <v>702</v>
      </c>
      <c r="P31" s="25">
        <v>51</v>
      </c>
      <c r="Q31" s="26">
        <f t="shared" si="1"/>
        <v>753</v>
      </c>
      <c r="R31" s="25">
        <v>78</v>
      </c>
      <c r="S31" s="26">
        <f t="shared" si="2"/>
        <v>831</v>
      </c>
      <c r="T31" s="25">
        <v>46565</v>
      </c>
      <c r="U31" s="25">
        <v>4905</v>
      </c>
      <c r="V31" s="25">
        <v>221</v>
      </c>
      <c r="W31" s="25">
        <v>0</v>
      </c>
      <c r="X31" s="26">
        <f t="shared" si="3"/>
        <v>51691</v>
      </c>
      <c r="Y31" s="2">
        <f t="shared" si="4"/>
        <v>51691</v>
      </c>
      <c r="Z31" s="27" t="s">
        <v>76</v>
      </c>
    </row>
    <row r="32" spans="1:26" ht="15.75" thickBot="1" x14ac:dyDescent="0.3">
      <c r="A32" s="22" t="s">
        <v>66</v>
      </c>
      <c r="B32" s="1">
        <v>44180</v>
      </c>
      <c r="C32" s="3" t="s">
        <v>69</v>
      </c>
      <c r="D32" s="3" t="s">
        <v>28</v>
      </c>
      <c r="E32" s="2" t="s">
        <v>29</v>
      </c>
      <c r="F32" s="3" t="s">
        <v>68</v>
      </c>
      <c r="G32" s="2" t="s">
        <v>33</v>
      </c>
      <c r="H32" s="3">
        <v>4</v>
      </c>
      <c r="I32" s="3">
        <v>65</v>
      </c>
      <c r="J32" s="3">
        <v>2</v>
      </c>
      <c r="K32" s="41">
        <v>2.4</v>
      </c>
      <c r="L32" s="2" t="s">
        <v>31</v>
      </c>
      <c r="M32" s="28">
        <v>210</v>
      </c>
      <c r="N32" s="28">
        <v>454</v>
      </c>
      <c r="O32" s="29">
        <f t="shared" si="0"/>
        <v>664</v>
      </c>
      <c r="P32" s="28">
        <v>46</v>
      </c>
      <c r="Q32" s="29">
        <f t="shared" si="1"/>
        <v>710</v>
      </c>
      <c r="R32" s="28">
        <v>86</v>
      </c>
      <c r="S32" s="29">
        <f t="shared" si="2"/>
        <v>796</v>
      </c>
      <c r="T32" s="28">
        <v>86082</v>
      </c>
      <c r="U32" s="28">
        <v>4254</v>
      </c>
      <c r="V32" s="28">
        <v>186</v>
      </c>
      <c r="W32" s="28">
        <v>0</v>
      </c>
      <c r="X32" s="29">
        <f t="shared" si="3"/>
        <v>90522</v>
      </c>
      <c r="Y32" s="2">
        <f t="shared" si="4"/>
        <v>90522</v>
      </c>
      <c r="Z32" s="30" t="s">
        <v>77</v>
      </c>
    </row>
    <row r="33" spans="1:26" x14ac:dyDescent="0.2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1"/>
      <c r="N33" s="31"/>
      <c r="O33" s="32"/>
      <c r="P33" s="31"/>
      <c r="Q33" s="32"/>
      <c r="R33" s="31"/>
      <c r="S33" s="32"/>
      <c r="T33" s="31"/>
      <c r="U33" s="31"/>
      <c r="V33" s="31"/>
      <c r="W33" s="31"/>
      <c r="X33" s="32"/>
      <c r="Y33" s="11"/>
      <c r="Z33" s="33"/>
    </row>
    <row r="34" spans="1:26" x14ac:dyDescent="0.25">
      <c r="A34" s="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5"/>
      <c r="P34" s="34"/>
      <c r="Q34" s="35"/>
      <c r="R34" s="34"/>
      <c r="S34" s="35"/>
      <c r="T34" s="34"/>
      <c r="U34" s="34"/>
      <c r="V34" s="34"/>
      <c r="W34" s="34"/>
      <c r="X34" s="35"/>
      <c r="Y34" s="6"/>
      <c r="Z34" s="36"/>
    </row>
    <row r="35" spans="1:26" ht="15.75" thickBot="1" x14ac:dyDescent="0.3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7"/>
      <c r="N35" s="37"/>
      <c r="O35" s="38"/>
      <c r="P35" s="37"/>
      <c r="Q35" s="38"/>
      <c r="R35" s="37"/>
      <c r="S35" s="38"/>
      <c r="T35" s="37"/>
      <c r="U35" s="37"/>
      <c r="V35" s="37"/>
      <c r="W35" s="37"/>
      <c r="X35" s="38"/>
      <c r="Y35" s="15"/>
      <c r="Z35" s="39"/>
    </row>
    <row r="36" spans="1:26" ht="19.5" thickBot="1" x14ac:dyDescent="0.3">
      <c r="A36" s="68" t="s">
        <v>23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0"/>
    </row>
    <row r="37" spans="1:26" x14ac:dyDescent="0.25">
      <c r="A37" s="66" t="s">
        <v>0</v>
      </c>
      <c r="B37" s="47" t="s">
        <v>18</v>
      </c>
      <c r="C37" s="45" t="s">
        <v>1</v>
      </c>
      <c r="D37" s="71" t="s">
        <v>24</v>
      </c>
      <c r="E37" s="45" t="s">
        <v>2</v>
      </c>
      <c r="F37" s="45" t="s">
        <v>3</v>
      </c>
      <c r="G37" s="45" t="s">
        <v>20</v>
      </c>
      <c r="H37" s="47" t="s">
        <v>16</v>
      </c>
      <c r="I37" s="47" t="s">
        <v>17</v>
      </c>
      <c r="J37" s="47" t="s">
        <v>4</v>
      </c>
      <c r="K37" s="47" t="s">
        <v>19</v>
      </c>
      <c r="L37" s="47" t="s">
        <v>5</v>
      </c>
      <c r="M37" s="45" t="s">
        <v>6</v>
      </c>
      <c r="N37" s="45"/>
      <c r="O37" s="45"/>
      <c r="P37" s="45"/>
      <c r="Q37" s="45"/>
      <c r="R37" s="45"/>
      <c r="S37" s="45"/>
      <c r="T37" s="45" t="s">
        <v>7</v>
      </c>
      <c r="U37" s="45"/>
      <c r="V37" s="45"/>
      <c r="W37" s="45"/>
      <c r="X37" s="45"/>
      <c r="Y37" s="47" t="s">
        <v>8</v>
      </c>
      <c r="Z37" s="64" t="s">
        <v>21</v>
      </c>
    </row>
    <row r="38" spans="1:26" ht="45.75" thickBot="1" x14ac:dyDescent="0.3">
      <c r="A38" s="67"/>
      <c r="B38" s="46"/>
      <c r="C38" s="46"/>
      <c r="D38" s="72"/>
      <c r="E38" s="46"/>
      <c r="F38" s="46"/>
      <c r="G38" s="46"/>
      <c r="H38" s="46"/>
      <c r="I38" s="46"/>
      <c r="J38" s="48"/>
      <c r="K38" s="46"/>
      <c r="L38" s="48"/>
      <c r="M38" s="21" t="s">
        <v>9</v>
      </c>
      <c r="N38" s="21" t="s">
        <v>10</v>
      </c>
      <c r="O38" s="18" t="s">
        <v>11</v>
      </c>
      <c r="P38" s="18" t="s">
        <v>12</v>
      </c>
      <c r="Q38" s="18" t="s">
        <v>13</v>
      </c>
      <c r="R38" s="18" t="s">
        <v>14</v>
      </c>
      <c r="S38" s="18" t="s">
        <v>15</v>
      </c>
      <c r="T38" s="18" t="s">
        <v>9</v>
      </c>
      <c r="U38" s="18" t="s">
        <v>10</v>
      </c>
      <c r="V38" s="18" t="s">
        <v>12</v>
      </c>
      <c r="W38" s="18" t="s">
        <v>14</v>
      </c>
      <c r="X38" s="18" t="s">
        <v>15</v>
      </c>
      <c r="Y38" s="48"/>
      <c r="Z38" s="65"/>
    </row>
    <row r="39" spans="1:26" x14ac:dyDescent="0.25">
      <c r="A39" s="16">
        <v>1</v>
      </c>
      <c r="B39" s="8">
        <v>2</v>
      </c>
      <c r="C39" s="16">
        <v>3</v>
      </c>
      <c r="D39" s="8">
        <v>4</v>
      </c>
      <c r="E39" s="16">
        <v>5</v>
      </c>
      <c r="F39" s="8">
        <v>6</v>
      </c>
      <c r="G39" s="16">
        <v>7</v>
      </c>
      <c r="H39" s="8">
        <v>8</v>
      </c>
      <c r="I39" s="16">
        <v>9</v>
      </c>
      <c r="J39" s="8">
        <v>10</v>
      </c>
      <c r="K39" s="16">
        <v>11</v>
      </c>
      <c r="L39" s="8">
        <v>12</v>
      </c>
      <c r="M39" s="16">
        <v>13</v>
      </c>
      <c r="N39" s="8">
        <v>14</v>
      </c>
      <c r="O39" s="16">
        <v>15</v>
      </c>
      <c r="P39" s="8">
        <v>16</v>
      </c>
      <c r="Q39" s="16">
        <v>17</v>
      </c>
      <c r="R39" s="8">
        <v>18</v>
      </c>
      <c r="S39" s="16">
        <v>19</v>
      </c>
      <c r="T39" s="8">
        <v>20</v>
      </c>
      <c r="U39" s="16">
        <v>21</v>
      </c>
      <c r="V39" s="8">
        <v>22</v>
      </c>
      <c r="W39" s="16">
        <v>23</v>
      </c>
      <c r="X39" s="8">
        <v>24</v>
      </c>
      <c r="Y39" s="16">
        <v>25</v>
      </c>
      <c r="Z39" s="8">
        <v>26</v>
      </c>
    </row>
    <row r="40" spans="1:26" x14ac:dyDescent="0.25">
      <c r="A40" s="22" t="s">
        <v>81</v>
      </c>
      <c r="B40" s="1">
        <v>44371</v>
      </c>
      <c r="C40" s="2" t="s">
        <v>78</v>
      </c>
      <c r="D40" s="2" t="s">
        <v>28</v>
      </c>
      <c r="E40" s="2" t="s">
        <v>29</v>
      </c>
      <c r="F40" s="2" t="s">
        <v>79</v>
      </c>
      <c r="G40" s="2" t="s">
        <v>82</v>
      </c>
      <c r="H40" s="2">
        <v>2</v>
      </c>
      <c r="I40" s="2">
        <v>22</v>
      </c>
      <c r="J40" s="2">
        <v>6</v>
      </c>
      <c r="K40" s="40">
        <v>5.7</v>
      </c>
      <c r="L40" s="2" t="s">
        <v>54</v>
      </c>
      <c r="M40" s="25">
        <v>114</v>
      </c>
      <c r="N40" s="25">
        <v>259</v>
      </c>
      <c r="O40" s="26">
        <f t="shared" ref="O40:O62" si="5">M40+N40</f>
        <v>373</v>
      </c>
      <c r="P40" s="25">
        <v>28</v>
      </c>
      <c r="Q40" s="26">
        <f t="shared" ref="Q40:Q62" si="6">O40+P40</f>
        <v>401</v>
      </c>
      <c r="R40" s="25">
        <v>32</v>
      </c>
      <c r="S40" s="26">
        <f t="shared" ref="S40:S62" si="7">Q40+R40</f>
        <v>433</v>
      </c>
      <c r="T40" s="25">
        <v>15043</v>
      </c>
      <c r="U40" s="25">
        <v>1488</v>
      </c>
      <c r="V40" s="25">
        <v>65</v>
      </c>
      <c r="W40" s="25">
        <v>0</v>
      </c>
      <c r="X40" s="26">
        <f t="shared" ref="X40:X62" si="8">T40+U40+V40+W40</f>
        <v>16596</v>
      </c>
      <c r="Y40" s="2">
        <f>X40</f>
        <v>16596</v>
      </c>
      <c r="Z40" s="27" t="s">
        <v>83</v>
      </c>
    </row>
    <row r="41" spans="1:26" x14ac:dyDescent="0.25">
      <c r="A41" s="22" t="s">
        <v>84</v>
      </c>
      <c r="B41" s="1">
        <v>44364</v>
      </c>
      <c r="C41" s="2" t="s">
        <v>85</v>
      </c>
      <c r="D41" s="2" t="s">
        <v>28</v>
      </c>
      <c r="E41" s="2" t="s">
        <v>29</v>
      </c>
      <c r="F41" s="2" t="s">
        <v>86</v>
      </c>
      <c r="G41" s="2" t="s">
        <v>82</v>
      </c>
      <c r="H41" s="2">
        <v>2</v>
      </c>
      <c r="I41" s="2">
        <v>17</v>
      </c>
      <c r="J41" s="42" t="s">
        <v>87</v>
      </c>
      <c r="K41" s="40">
        <v>8.8000000000000007</v>
      </c>
      <c r="L41" s="2" t="s">
        <v>54</v>
      </c>
      <c r="M41" s="25">
        <v>23</v>
      </c>
      <c r="N41" s="25">
        <v>155</v>
      </c>
      <c r="O41" s="26">
        <f t="shared" si="5"/>
        <v>178</v>
      </c>
      <c r="P41" s="25">
        <v>12</v>
      </c>
      <c r="Q41" s="26">
        <f t="shared" si="6"/>
        <v>190</v>
      </c>
      <c r="R41" s="25">
        <f>35+23</f>
        <v>58</v>
      </c>
      <c r="S41" s="26">
        <f t="shared" si="7"/>
        <v>248</v>
      </c>
      <c r="T41" s="25">
        <v>6214</v>
      </c>
      <c r="U41" s="25">
        <v>795</v>
      </c>
      <c r="V41" s="25">
        <v>25</v>
      </c>
      <c r="W41" s="25">
        <v>0</v>
      </c>
      <c r="X41" s="26">
        <f t="shared" si="8"/>
        <v>7034</v>
      </c>
      <c r="Y41" s="2">
        <f t="shared" ref="Y41" si="9">X41</f>
        <v>7034</v>
      </c>
      <c r="Z41" s="27" t="s">
        <v>88</v>
      </c>
    </row>
    <row r="42" spans="1:26" x14ac:dyDescent="0.25">
      <c r="A42" s="22" t="s">
        <v>89</v>
      </c>
      <c r="B42" s="1">
        <v>44355</v>
      </c>
      <c r="C42" s="2" t="s">
        <v>27</v>
      </c>
      <c r="D42" s="2" t="s">
        <v>28</v>
      </c>
      <c r="E42" s="2" t="s">
        <v>29</v>
      </c>
      <c r="F42" s="2" t="s">
        <v>30</v>
      </c>
      <c r="G42" s="2" t="s">
        <v>90</v>
      </c>
      <c r="H42" s="2">
        <v>2</v>
      </c>
      <c r="I42" s="2">
        <v>37</v>
      </c>
      <c r="J42" s="2">
        <v>5</v>
      </c>
      <c r="K42" s="40">
        <v>3.9</v>
      </c>
      <c r="L42" s="2" t="s">
        <v>54</v>
      </c>
      <c r="M42" s="25">
        <v>0</v>
      </c>
      <c r="N42" s="25">
        <v>343</v>
      </c>
      <c r="O42" s="26">
        <f t="shared" si="5"/>
        <v>343</v>
      </c>
      <c r="P42" s="25">
        <v>16</v>
      </c>
      <c r="Q42" s="26">
        <f t="shared" si="6"/>
        <v>359</v>
      </c>
      <c r="R42" s="25">
        <v>48</v>
      </c>
      <c r="S42" s="26">
        <f t="shared" si="7"/>
        <v>407</v>
      </c>
      <c r="T42" s="25">
        <v>0</v>
      </c>
      <c r="U42" s="25">
        <v>0</v>
      </c>
      <c r="V42" s="25">
        <v>0</v>
      </c>
      <c r="W42" s="25">
        <v>0</v>
      </c>
      <c r="X42" s="26">
        <f t="shared" si="8"/>
        <v>0</v>
      </c>
      <c r="Y42" s="2">
        <v>0</v>
      </c>
      <c r="Z42" s="27" t="s">
        <v>91</v>
      </c>
    </row>
    <row r="43" spans="1:26" x14ac:dyDescent="0.25">
      <c r="A43" s="22" t="s">
        <v>89</v>
      </c>
      <c r="B43" s="1">
        <v>44355</v>
      </c>
      <c r="C43" s="2" t="s">
        <v>27</v>
      </c>
      <c r="D43" s="2" t="s">
        <v>28</v>
      </c>
      <c r="E43" s="2" t="s">
        <v>29</v>
      </c>
      <c r="F43" s="2" t="s">
        <v>30</v>
      </c>
      <c r="G43" s="2" t="s">
        <v>90</v>
      </c>
      <c r="H43" s="2">
        <v>2</v>
      </c>
      <c r="I43" s="2">
        <v>32</v>
      </c>
      <c r="J43" s="2">
        <v>1</v>
      </c>
      <c r="K43" s="40">
        <v>8.1</v>
      </c>
      <c r="L43" s="2" t="s">
        <v>54</v>
      </c>
      <c r="M43" s="25">
        <v>0</v>
      </c>
      <c r="N43" s="25">
        <v>228</v>
      </c>
      <c r="O43" s="26">
        <f t="shared" si="5"/>
        <v>228</v>
      </c>
      <c r="P43" s="25">
        <v>6</v>
      </c>
      <c r="Q43" s="26">
        <f t="shared" si="6"/>
        <v>234</v>
      </c>
      <c r="R43" s="25">
        <v>36</v>
      </c>
      <c r="S43" s="26">
        <f t="shared" si="7"/>
        <v>270</v>
      </c>
      <c r="T43" s="25">
        <v>0</v>
      </c>
      <c r="U43" s="25">
        <v>0</v>
      </c>
      <c r="V43" s="25">
        <v>0</v>
      </c>
      <c r="W43" s="25">
        <v>0</v>
      </c>
      <c r="X43" s="26">
        <f t="shared" si="8"/>
        <v>0</v>
      </c>
      <c r="Y43" s="2">
        <v>0</v>
      </c>
      <c r="Z43" s="27" t="s">
        <v>92</v>
      </c>
    </row>
    <row r="44" spans="1:26" x14ac:dyDescent="0.25">
      <c r="A44" s="22" t="s">
        <v>93</v>
      </c>
      <c r="B44" s="1">
        <v>44362</v>
      </c>
      <c r="C44" s="2" t="s">
        <v>27</v>
      </c>
      <c r="D44" s="2" t="s">
        <v>28</v>
      </c>
      <c r="E44" s="2" t="s">
        <v>29</v>
      </c>
      <c r="F44" s="2" t="s">
        <v>30</v>
      </c>
      <c r="G44" s="2" t="s">
        <v>82</v>
      </c>
      <c r="H44" s="2">
        <v>2</v>
      </c>
      <c r="I44" s="2">
        <v>13</v>
      </c>
      <c r="J44" s="2">
        <v>6</v>
      </c>
      <c r="K44" s="40">
        <v>11.5</v>
      </c>
      <c r="L44" s="2" t="s">
        <v>54</v>
      </c>
      <c r="M44" s="25">
        <v>121</v>
      </c>
      <c r="N44" s="25">
        <v>373</v>
      </c>
      <c r="O44" s="26">
        <f t="shared" si="5"/>
        <v>494</v>
      </c>
      <c r="P44" s="25">
        <v>42</v>
      </c>
      <c r="Q44" s="26">
        <f t="shared" si="6"/>
        <v>536</v>
      </c>
      <c r="R44" s="25">
        <f>9+36</f>
        <v>45</v>
      </c>
      <c r="S44" s="26">
        <f t="shared" si="7"/>
        <v>581</v>
      </c>
      <c r="T44" s="25">
        <v>19916</v>
      </c>
      <c r="U44" s="25">
        <v>2098</v>
      </c>
      <c r="V44" s="25">
        <v>97</v>
      </c>
      <c r="W44" s="25">
        <v>0</v>
      </c>
      <c r="X44" s="26">
        <f t="shared" si="8"/>
        <v>22111</v>
      </c>
      <c r="Y44" s="2">
        <v>22111</v>
      </c>
      <c r="Z44" s="27" t="s">
        <v>94</v>
      </c>
    </row>
    <row r="45" spans="1:26" x14ac:dyDescent="0.25">
      <c r="A45" s="22" t="s">
        <v>93</v>
      </c>
      <c r="B45" s="1">
        <v>44362</v>
      </c>
      <c r="C45" s="2" t="s">
        <v>27</v>
      </c>
      <c r="D45" s="2" t="s">
        <v>28</v>
      </c>
      <c r="E45" s="2" t="s">
        <v>29</v>
      </c>
      <c r="F45" s="2" t="s">
        <v>30</v>
      </c>
      <c r="G45" s="2" t="s">
        <v>82</v>
      </c>
      <c r="H45" s="2">
        <v>2</v>
      </c>
      <c r="I45" s="2">
        <v>39</v>
      </c>
      <c r="J45" s="2">
        <v>7</v>
      </c>
      <c r="K45" s="40">
        <v>14.5</v>
      </c>
      <c r="L45" s="2" t="s">
        <v>38</v>
      </c>
      <c r="M45" s="25">
        <v>535</v>
      </c>
      <c r="N45" s="25">
        <v>1145</v>
      </c>
      <c r="O45" s="26">
        <f t="shared" si="5"/>
        <v>1680</v>
      </c>
      <c r="P45" s="25">
        <f>153</f>
        <v>153</v>
      </c>
      <c r="Q45" s="26">
        <f t="shared" si="6"/>
        <v>1833</v>
      </c>
      <c r="R45" s="25">
        <f>33+107</f>
        <v>140</v>
      </c>
      <c r="S45" s="26">
        <f t="shared" si="7"/>
        <v>1973</v>
      </c>
      <c r="T45" s="25">
        <v>68681</v>
      </c>
      <c r="U45" s="25">
        <v>6613</v>
      </c>
      <c r="V45" s="25">
        <v>359</v>
      </c>
      <c r="W45" s="25">
        <v>0</v>
      </c>
      <c r="X45" s="26">
        <f t="shared" si="8"/>
        <v>75653</v>
      </c>
      <c r="Y45" s="2">
        <f>X45</f>
        <v>75653</v>
      </c>
      <c r="Z45" s="27" t="s">
        <v>95</v>
      </c>
    </row>
    <row r="46" spans="1:26" x14ac:dyDescent="0.25">
      <c r="A46" s="22" t="s">
        <v>93</v>
      </c>
      <c r="B46" s="1">
        <v>44362</v>
      </c>
      <c r="C46" s="2" t="s">
        <v>27</v>
      </c>
      <c r="D46" s="2" t="s">
        <v>28</v>
      </c>
      <c r="E46" s="2" t="s">
        <v>29</v>
      </c>
      <c r="F46" s="2" t="s">
        <v>30</v>
      </c>
      <c r="G46" s="2" t="s">
        <v>82</v>
      </c>
      <c r="H46" s="2">
        <v>2</v>
      </c>
      <c r="I46" s="2">
        <v>36</v>
      </c>
      <c r="J46" s="2">
        <v>9</v>
      </c>
      <c r="K46" s="40">
        <v>4.9000000000000004</v>
      </c>
      <c r="L46" s="2" t="s">
        <v>38</v>
      </c>
      <c r="M46" s="25">
        <v>24</v>
      </c>
      <c r="N46" s="25">
        <v>177</v>
      </c>
      <c r="O46" s="26">
        <f t="shared" si="5"/>
        <v>201</v>
      </c>
      <c r="P46" s="25">
        <v>12</v>
      </c>
      <c r="Q46" s="26">
        <f t="shared" si="6"/>
        <v>213</v>
      </c>
      <c r="R46" s="25">
        <f>41+17</f>
        <v>58</v>
      </c>
      <c r="S46" s="26">
        <f t="shared" si="7"/>
        <v>271</v>
      </c>
      <c r="T46" s="25">
        <v>2988</v>
      </c>
      <c r="U46" s="25">
        <v>941</v>
      </c>
      <c r="V46" s="25">
        <v>27</v>
      </c>
      <c r="W46" s="25">
        <v>0</v>
      </c>
      <c r="X46" s="26">
        <f t="shared" si="8"/>
        <v>3956</v>
      </c>
      <c r="Y46" s="2">
        <f>X46</f>
        <v>3956</v>
      </c>
      <c r="Z46" s="27" t="s">
        <v>96</v>
      </c>
    </row>
    <row r="47" spans="1:26" x14ac:dyDescent="0.25">
      <c r="A47" s="22" t="s">
        <v>97</v>
      </c>
      <c r="B47" s="1">
        <v>44365</v>
      </c>
      <c r="C47" s="2" t="s">
        <v>49</v>
      </c>
      <c r="D47" s="2" t="s">
        <v>28</v>
      </c>
      <c r="E47" s="2" t="s">
        <v>29</v>
      </c>
      <c r="F47" s="2" t="s">
        <v>50</v>
      </c>
      <c r="G47" s="2" t="s">
        <v>90</v>
      </c>
      <c r="H47" s="2">
        <v>4</v>
      </c>
      <c r="I47" s="2">
        <v>51</v>
      </c>
      <c r="J47" s="2">
        <v>8</v>
      </c>
      <c r="K47" s="40">
        <v>1.7</v>
      </c>
      <c r="L47" s="2" t="s">
        <v>54</v>
      </c>
      <c r="M47" s="25">
        <v>11</v>
      </c>
      <c r="N47" s="25">
        <v>65</v>
      </c>
      <c r="O47" s="26">
        <f t="shared" si="5"/>
        <v>76</v>
      </c>
      <c r="P47" s="25">
        <v>3</v>
      </c>
      <c r="Q47" s="26">
        <f t="shared" si="6"/>
        <v>79</v>
      </c>
      <c r="R47" s="25">
        <v>12</v>
      </c>
      <c r="S47" s="26">
        <f t="shared" si="7"/>
        <v>91</v>
      </c>
      <c r="T47" s="25">
        <v>0</v>
      </c>
      <c r="U47" s="25">
        <v>0</v>
      </c>
      <c r="V47" s="25">
        <v>0</v>
      </c>
      <c r="W47" s="25">
        <v>0</v>
      </c>
      <c r="X47" s="26">
        <f t="shared" si="8"/>
        <v>0</v>
      </c>
      <c r="Y47" s="2">
        <f t="shared" ref="Y47:Y62" si="10">X47</f>
        <v>0</v>
      </c>
      <c r="Z47" s="27" t="s">
        <v>98</v>
      </c>
    </row>
    <row r="48" spans="1:26" x14ac:dyDescent="0.25">
      <c r="A48" s="22" t="s">
        <v>99</v>
      </c>
      <c r="B48" s="1">
        <v>44355</v>
      </c>
      <c r="C48" s="2" t="s">
        <v>49</v>
      </c>
      <c r="D48" s="2" t="s">
        <v>28</v>
      </c>
      <c r="E48" s="2" t="s">
        <v>29</v>
      </c>
      <c r="F48" s="2" t="s">
        <v>50</v>
      </c>
      <c r="G48" s="2" t="s">
        <v>100</v>
      </c>
      <c r="H48" s="2">
        <v>4</v>
      </c>
      <c r="I48" s="2">
        <v>46</v>
      </c>
      <c r="J48" s="2">
        <v>13</v>
      </c>
      <c r="K48" s="40">
        <v>5.3</v>
      </c>
      <c r="L48" s="2" t="s">
        <v>54</v>
      </c>
      <c r="M48" s="25">
        <v>27</v>
      </c>
      <c r="N48" s="25">
        <v>270</v>
      </c>
      <c r="O48" s="26">
        <f t="shared" si="5"/>
        <v>297</v>
      </c>
      <c r="P48" s="25">
        <v>14</v>
      </c>
      <c r="Q48" s="26">
        <f t="shared" si="6"/>
        <v>311</v>
      </c>
      <c r="R48" s="25">
        <v>40</v>
      </c>
      <c r="S48" s="26">
        <f t="shared" si="7"/>
        <v>351</v>
      </c>
      <c r="T48" s="25">
        <v>6517</v>
      </c>
      <c r="U48" s="25">
        <v>1377</v>
      </c>
      <c r="V48" s="25">
        <v>30</v>
      </c>
      <c r="W48" s="25">
        <v>0</v>
      </c>
      <c r="X48" s="26">
        <f t="shared" si="8"/>
        <v>7924</v>
      </c>
      <c r="Y48" s="2">
        <f t="shared" si="10"/>
        <v>7924</v>
      </c>
      <c r="Z48" s="27" t="s">
        <v>101</v>
      </c>
    </row>
    <row r="49" spans="1:26" x14ac:dyDescent="0.25">
      <c r="A49" s="22" t="s">
        <v>102</v>
      </c>
      <c r="B49" s="1">
        <v>44362</v>
      </c>
      <c r="C49" s="2" t="s">
        <v>49</v>
      </c>
      <c r="D49" s="2" t="s">
        <v>28</v>
      </c>
      <c r="E49" s="2" t="s">
        <v>29</v>
      </c>
      <c r="F49" s="2" t="s">
        <v>50</v>
      </c>
      <c r="G49" s="2" t="s">
        <v>82</v>
      </c>
      <c r="H49" s="2">
        <v>4</v>
      </c>
      <c r="I49" s="2">
        <v>19</v>
      </c>
      <c r="J49" s="2">
        <v>17</v>
      </c>
      <c r="K49" s="40">
        <v>1.3</v>
      </c>
      <c r="L49" s="2" t="s">
        <v>54</v>
      </c>
      <c r="M49" s="25">
        <v>19</v>
      </c>
      <c r="N49" s="25">
        <v>60</v>
      </c>
      <c r="O49" s="26">
        <f t="shared" si="5"/>
        <v>79</v>
      </c>
      <c r="P49" s="25">
        <v>7</v>
      </c>
      <c r="Q49" s="26">
        <f t="shared" si="6"/>
        <v>86</v>
      </c>
      <c r="R49" s="25">
        <v>12</v>
      </c>
      <c r="S49" s="26">
        <f t="shared" si="7"/>
        <v>98</v>
      </c>
      <c r="T49" s="25">
        <v>4457</v>
      </c>
      <c r="U49" s="25">
        <v>334</v>
      </c>
      <c r="V49" s="25">
        <v>16</v>
      </c>
      <c r="W49" s="25">
        <v>0</v>
      </c>
      <c r="X49" s="26">
        <f t="shared" si="8"/>
        <v>4807</v>
      </c>
      <c r="Y49" s="2">
        <f t="shared" si="10"/>
        <v>4807</v>
      </c>
      <c r="Z49" s="27" t="s">
        <v>103</v>
      </c>
    </row>
    <row r="50" spans="1:26" x14ac:dyDescent="0.25">
      <c r="A50" s="22" t="s">
        <v>102</v>
      </c>
      <c r="B50" s="1">
        <v>44362</v>
      </c>
      <c r="C50" s="2" t="s">
        <v>49</v>
      </c>
      <c r="D50" s="2" t="s">
        <v>28</v>
      </c>
      <c r="E50" s="2" t="s">
        <v>29</v>
      </c>
      <c r="F50" s="2" t="s">
        <v>50</v>
      </c>
      <c r="G50" s="2" t="s">
        <v>82</v>
      </c>
      <c r="H50" s="2">
        <v>4</v>
      </c>
      <c r="I50" s="2">
        <v>21</v>
      </c>
      <c r="J50" s="2">
        <v>4</v>
      </c>
      <c r="K50" s="40">
        <v>3.3</v>
      </c>
      <c r="L50" s="2" t="s">
        <v>54</v>
      </c>
      <c r="M50" s="25">
        <v>37</v>
      </c>
      <c r="N50" s="25">
        <v>126</v>
      </c>
      <c r="O50" s="26">
        <f t="shared" si="5"/>
        <v>163</v>
      </c>
      <c r="P50" s="25">
        <v>13</v>
      </c>
      <c r="Q50" s="26">
        <f t="shared" si="6"/>
        <v>176</v>
      </c>
      <c r="R50" s="25">
        <v>27</v>
      </c>
      <c r="S50" s="26">
        <f t="shared" si="7"/>
        <v>203</v>
      </c>
      <c r="T50" s="25">
        <v>12385</v>
      </c>
      <c r="U50" s="25">
        <v>698</v>
      </c>
      <c r="V50" s="25">
        <v>30</v>
      </c>
      <c r="W50" s="25">
        <v>0</v>
      </c>
      <c r="X50" s="26">
        <f t="shared" si="8"/>
        <v>13113</v>
      </c>
      <c r="Y50" s="2">
        <f t="shared" si="10"/>
        <v>13113</v>
      </c>
      <c r="Z50" s="27" t="s">
        <v>104</v>
      </c>
    </row>
    <row r="51" spans="1:26" x14ac:dyDescent="0.25">
      <c r="A51" s="22" t="s">
        <v>102</v>
      </c>
      <c r="B51" s="1">
        <v>44362</v>
      </c>
      <c r="C51" s="2" t="s">
        <v>49</v>
      </c>
      <c r="D51" s="2" t="s">
        <v>34</v>
      </c>
      <c r="E51" s="2" t="s">
        <v>29</v>
      </c>
      <c r="F51" s="2" t="s">
        <v>50</v>
      </c>
      <c r="G51" s="2" t="s">
        <v>82</v>
      </c>
      <c r="H51" s="2">
        <v>4</v>
      </c>
      <c r="I51" s="2">
        <v>22</v>
      </c>
      <c r="J51" s="2">
        <v>12</v>
      </c>
      <c r="K51" s="40">
        <v>2.1</v>
      </c>
      <c r="L51" s="2" t="s">
        <v>54</v>
      </c>
      <c r="M51" s="25">
        <v>29</v>
      </c>
      <c r="N51" s="25">
        <v>307</v>
      </c>
      <c r="O51" s="26">
        <f t="shared" si="5"/>
        <v>336</v>
      </c>
      <c r="P51" s="25">
        <v>29</v>
      </c>
      <c r="Q51" s="26">
        <f t="shared" si="6"/>
        <v>365</v>
      </c>
      <c r="R51" s="25">
        <f>22+15</f>
        <v>37</v>
      </c>
      <c r="S51" s="26">
        <f t="shared" si="7"/>
        <v>402</v>
      </c>
      <c r="T51" s="25">
        <v>4237</v>
      </c>
      <c r="U51" s="25">
        <v>1787</v>
      </c>
      <c r="V51" s="25">
        <v>69</v>
      </c>
      <c r="W51" s="25">
        <v>0</v>
      </c>
      <c r="X51" s="26">
        <f t="shared" si="8"/>
        <v>6093</v>
      </c>
      <c r="Y51" s="2">
        <f t="shared" si="10"/>
        <v>6093</v>
      </c>
      <c r="Z51" s="27" t="s">
        <v>105</v>
      </c>
    </row>
    <row r="52" spans="1:26" x14ac:dyDescent="0.25">
      <c r="A52" s="22" t="s">
        <v>102</v>
      </c>
      <c r="B52" s="1">
        <v>44362</v>
      </c>
      <c r="C52" s="2" t="s">
        <v>49</v>
      </c>
      <c r="D52" s="2" t="s">
        <v>34</v>
      </c>
      <c r="E52" s="2" t="s">
        <v>29</v>
      </c>
      <c r="F52" s="2" t="s">
        <v>50</v>
      </c>
      <c r="G52" s="2" t="s">
        <v>82</v>
      </c>
      <c r="H52" s="2">
        <v>4</v>
      </c>
      <c r="I52" s="2">
        <v>40</v>
      </c>
      <c r="J52" s="2">
        <v>4</v>
      </c>
      <c r="K52" s="40">
        <v>2.7</v>
      </c>
      <c r="L52" s="2" t="s">
        <v>54</v>
      </c>
      <c r="M52" s="25">
        <v>30</v>
      </c>
      <c r="N52" s="25">
        <v>73</v>
      </c>
      <c r="O52" s="26">
        <f t="shared" si="5"/>
        <v>103</v>
      </c>
      <c r="P52" s="25">
        <v>8</v>
      </c>
      <c r="Q52" s="26">
        <f t="shared" si="6"/>
        <v>111</v>
      </c>
      <c r="R52" s="25">
        <v>9</v>
      </c>
      <c r="S52" s="26">
        <f t="shared" si="7"/>
        <v>120</v>
      </c>
      <c r="T52" s="25">
        <v>8516</v>
      </c>
      <c r="U52" s="25">
        <v>411</v>
      </c>
      <c r="V52" s="25">
        <v>18</v>
      </c>
      <c r="W52" s="25">
        <v>0</v>
      </c>
      <c r="X52" s="26">
        <f t="shared" si="8"/>
        <v>8945</v>
      </c>
      <c r="Y52" s="2">
        <f t="shared" si="10"/>
        <v>8945</v>
      </c>
      <c r="Z52" s="27" t="s">
        <v>106</v>
      </c>
    </row>
    <row r="53" spans="1:26" x14ac:dyDescent="0.25">
      <c r="A53" s="22" t="s">
        <v>102</v>
      </c>
      <c r="B53" s="1">
        <v>44362</v>
      </c>
      <c r="C53" s="2" t="s">
        <v>49</v>
      </c>
      <c r="D53" s="2" t="s">
        <v>34</v>
      </c>
      <c r="E53" s="2" t="s">
        <v>29</v>
      </c>
      <c r="F53" s="2" t="s">
        <v>50</v>
      </c>
      <c r="G53" s="2" t="s">
        <v>82</v>
      </c>
      <c r="H53" s="2">
        <v>4</v>
      </c>
      <c r="I53" s="2">
        <v>40</v>
      </c>
      <c r="J53" s="2">
        <v>2</v>
      </c>
      <c r="K53" s="40">
        <v>4</v>
      </c>
      <c r="L53" s="2" t="s">
        <v>54</v>
      </c>
      <c r="M53" s="25">
        <v>14</v>
      </c>
      <c r="N53" s="25">
        <v>61</v>
      </c>
      <c r="O53" s="26">
        <f t="shared" si="5"/>
        <v>75</v>
      </c>
      <c r="P53" s="25">
        <v>4</v>
      </c>
      <c r="Q53" s="26">
        <f t="shared" si="6"/>
        <v>79</v>
      </c>
      <c r="R53" s="25">
        <v>8</v>
      </c>
      <c r="S53" s="26">
        <f t="shared" si="7"/>
        <v>87</v>
      </c>
      <c r="T53" s="25">
        <v>3560</v>
      </c>
      <c r="U53" s="25">
        <v>332</v>
      </c>
      <c r="V53" s="25">
        <v>9</v>
      </c>
      <c r="W53" s="25">
        <v>0</v>
      </c>
      <c r="X53" s="26">
        <f t="shared" si="8"/>
        <v>3901</v>
      </c>
      <c r="Y53" s="2">
        <f t="shared" si="10"/>
        <v>3901</v>
      </c>
      <c r="Z53" s="27" t="s">
        <v>108</v>
      </c>
    </row>
    <row r="54" spans="1:26" x14ac:dyDescent="0.25">
      <c r="A54" s="22" t="s">
        <v>107</v>
      </c>
      <c r="B54" s="1">
        <v>44355</v>
      </c>
      <c r="C54" s="2" t="s">
        <v>69</v>
      </c>
      <c r="D54" s="2" t="s">
        <v>34</v>
      </c>
      <c r="E54" s="2" t="s">
        <v>29</v>
      </c>
      <c r="F54" s="2" t="s">
        <v>68</v>
      </c>
      <c r="G54" s="2" t="s">
        <v>90</v>
      </c>
      <c r="H54" s="2">
        <v>4</v>
      </c>
      <c r="I54" s="2">
        <v>60</v>
      </c>
      <c r="J54" s="2">
        <v>2</v>
      </c>
      <c r="K54" s="40">
        <v>13</v>
      </c>
      <c r="L54" s="2" t="s">
        <v>38</v>
      </c>
      <c r="M54" s="25">
        <v>0</v>
      </c>
      <c r="N54" s="25">
        <v>406</v>
      </c>
      <c r="O54" s="26">
        <f t="shared" si="5"/>
        <v>406</v>
      </c>
      <c r="P54" s="25">
        <v>2</v>
      </c>
      <c r="Q54" s="26">
        <f t="shared" si="6"/>
        <v>408</v>
      </c>
      <c r="R54" s="25">
        <v>49</v>
      </c>
      <c r="S54" s="26">
        <f t="shared" si="7"/>
        <v>457</v>
      </c>
      <c r="T54" s="25">
        <v>0</v>
      </c>
      <c r="U54" s="25">
        <v>0</v>
      </c>
      <c r="V54" s="25">
        <v>0</v>
      </c>
      <c r="W54" s="25">
        <v>0</v>
      </c>
      <c r="X54" s="26">
        <f t="shared" si="8"/>
        <v>0</v>
      </c>
      <c r="Y54" s="2">
        <f t="shared" si="10"/>
        <v>0</v>
      </c>
      <c r="Z54" s="27" t="s">
        <v>109</v>
      </c>
    </row>
    <row r="55" spans="1:26" x14ac:dyDescent="0.25">
      <c r="A55" s="22" t="s">
        <v>110</v>
      </c>
      <c r="B55" s="1">
        <v>44365</v>
      </c>
      <c r="C55" s="2" t="s">
        <v>111</v>
      </c>
      <c r="D55" s="2" t="s">
        <v>28</v>
      </c>
      <c r="E55" s="2" t="s">
        <v>29</v>
      </c>
      <c r="F55" s="2" t="s">
        <v>68</v>
      </c>
      <c r="G55" s="2" t="s">
        <v>90</v>
      </c>
      <c r="H55" s="2">
        <v>2</v>
      </c>
      <c r="I55" s="2">
        <v>10</v>
      </c>
      <c r="J55" s="2">
        <v>11</v>
      </c>
      <c r="K55" s="40">
        <v>1.3</v>
      </c>
      <c r="L55" s="2" t="s">
        <v>54</v>
      </c>
      <c r="M55" s="25">
        <v>0</v>
      </c>
      <c r="N55" s="25">
        <v>98</v>
      </c>
      <c r="O55" s="26">
        <f t="shared" si="5"/>
        <v>98</v>
      </c>
      <c r="P55" s="25">
        <v>1</v>
      </c>
      <c r="Q55" s="26">
        <f t="shared" si="6"/>
        <v>99</v>
      </c>
      <c r="R55" s="25">
        <v>16</v>
      </c>
      <c r="S55" s="26">
        <f t="shared" si="7"/>
        <v>115</v>
      </c>
      <c r="T55" s="25">
        <v>0</v>
      </c>
      <c r="U55" s="25">
        <v>0</v>
      </c>
      <c r="V55" s="25">
        <v>0</v>
      </c>
      <c r="W55" s="25">
        <v>0</v>
      </c>
      <c r="X55" s="26">
        <f t="shared" si="8"/>
        <v>0</v>
      </c>
      <c r="Y55" s="2">
        <f t="shared" si="10"/>
        <v>0</v>
      </c>
      <c r="Z55" s="27" t="s">
        <v>112</v>
      </c>
    </row>
    <row r="56" spans="1:26" x14ac:dyDescent="0.25">
      <c r="A56" s="22" t="s">
        <v>113</v>
      </c>
      <c r="B56" s="1">
        <v>44355</v>
      </c>
      <c r="C56" s="2" t="s">
        <v>111</v>
      </c>
      <c r="D56" s="2" t="s">
        <v>28</v>
      </c>
      <c r="E56" s="2" t="s">
        <v>29</v>
      </c>
      <c r="F56" s="2" t="s">
        <v>68</v>
      </c>
      <c r="G56" s="2" t="s">
        <v>100</v>
      </c>
      <c r="H56" s="2">
        <v>2</v>
      </c>
      <c r="I56" s="2">
        <v>8</v>
      </c>
      <c r="J56" s="2">
        <v>1</v>
      </c>
      <c r="K56" s="40">
        <v>8</v>
      </c>
      <c r="L56" s="2" t="s">
        <v>54</v>
      </c>
      <c r="M56" s="25">
        <v>9</v>
      </c>
      <c r="N56" s="25">
        <v>373</v>
      </c>
      <c r="O56" s="26">
        <f t="shared" si="5"/>
        <v>382</v>
      </c>
      <c r="P56" s="25">
        <v>19</v>
      </c>
      <c r="Q56" s="26">
        <f t="shared" si="6"/>
        <v>401</v>
      </c>
      <c r="R56" s="25">
        <v>34</v>
      </c>
      <c r="S56" s="26">
        <f t="shared" si="7"/>
        <v>435</v>
      </c>
      <c r="T56" s="25">
        <v>0</v>
      </c>
      <c r="U56" s="25">
        <v>0</v>
      </c>
      <c r="V56" s="25">
        <v>0</v>
      </c>
      <c r="W56" s="25">
        <v>0</v>
      </c>
      <c r="X56" s="26">
        <f t="shared" si="8"/>
        <v>0</v>
      </c>
      <c r="Y56" s="2">
        <f t="shared" si="10"/>
        <v>0</v>
      </c>
      <c r="Z56" s="27" t="s">
        <v>114</v>
      </c>
    </row>
    <row r="57" spans="1:26" x14ac:dyDescent="0.25">
      <c r="A57" s="22" t="s">
        <v>115</v>
      </c>
      <c r="B57" s="1">
        <v>44362</v>
      </c>
      <c r="C57" s="2" t="s">
        <v>70</v>
      </c>
      <c r="D57" s="2" t="s">
        <v>28</v>
      </c>
      <c r="E57" s="2" t="s">
        <v>29</v>
      </c>
      <c r="F57" s="2" t="s">
        <v>68</v>
      </c>
      <c r="G57" s="2" t="s">
        <v>82</v>
      </c>
      <c r="H57" s="2">
        <v>4</v>
      </c>
      <c r="I57" s="2">
        <v>38</v>
      </c>
      <c r="J57" s="2">
        <v>8</v>
      </c>
      <c r="K57" s="40">
        <v>2.8</v>
      </c>
      <c r="L57" s="2" t="s">
        <v>54</v>
      </c>
      <c r="M57" s="25">
        <v>24</v>
      </c>
      <c r="N57" s="25">
        <v>184</v>
      </c>
      <c r="O57" s="26">
        <f t="shared" si="5"/>
        <v>208</v>
      </c>
      <c r="P57" s="25">
        <v>17</v>
      </c>
      <c r="Q57" s="26">
        <f t="shared" si="6"/>
        <v>225</v>
      </c>
      <c r="R57" s="25">
        <v>15</v>
      </c>
      <c r="S57" s="26">
        <f t="shared" si="7"/>
        <v>240</v>
      </c>
      <c r="T57" s="25">
        <v>7293</v>
      </c>
      <c r="U57" s="25">
        <v>1077</v>
      </c>
      <c r="V57" s="25">
        <v>40</v>
      </c>
      <c r="W57" s="25">
        <v>0</v>
      </c>
      <c r="X57" s="26">
        <f t="shared" si="8"/>
        <v>8410</v>
      </c>
      <c r="Y57" s="2">
        <f t="shared" si="10"/>
        <v>8410</v>
      </c>
      <c r="Z57" s="27" t="s">
        <v>117</v>
      </c>
    </row>
    <row r="58" spans="1:26" x14ac:dyDescent="0.25">
      <c r="A58" s="22" t="s">
        <v>115</v>
      </c>
      <c r="B58" s="1">
        <v>44362</v>
      </c>
      <c r="C58" s="2" t="s">
        <v>70</v>
      </c>
      <c r="D58" s="2" t="s">
        <v>34</v>
      </c>
      <c r="E58" s="2" t="s">
        <v>29</v>
      </c>
      <c r="F58" s="2" t="s">
        <v>68</v>
      </c>
      <c r="G58" s="2" t="s">
        <v>82</v>
      </c>
      <c r="H58" s="2">
        <v>4</v>
      </c>
      <c r="I58" s="2">
        <v>51</v>
      </c>
      <c r="J58" s="2">
        <v>12</v>
      </c>
      <c r="K58" s="40">
        <v>3.5</v>
      </c>
      <c r="L58" s="2" t="s">
        <v>54</v>
      </c>
      <c r="M58" s="25">
        <v>14</v>
      </c>
      <c r="N58" s="25">
        <v>72</v>
      </c>
      <c r="O58" s="26">
        <f t="shared" si="5"/>
        <v>86</v>
      </c>
      <c r="P58" s="25">
        <v>6</v>
      </c>
      <c r="Q58" s="26">
        <f t="shared" si="6"/>
        <v>92</v>
      </c>
      <c r="R58" s="25">
        <v>12</v>
      </c>
      <c r="S58" s="26">
        <f t="shared" si="7"/>
        <v>104</v>
      </c>
      <c r="T58" s="25">
        <v>4346</v>
      </c>
      <c r="U58" s="25">
        <v>410</v>
      </c>
      <c r="V58" s="25">
        <v>14</v>
      </c>
      <c r="W58" s="25">
        <v>0</v>
      </c>
      <c r="X58" s="26">
        <f t="shared" si="8"/>
        <v>4770</v>
      </c>
      <c r="Y58" s="2">
        <f t="shared" si="10"/>
        <v>4770</v>
      </c>
      <c r="Z58" s="27" t="s">
        <v>118</v>
      </c>
    </row>
    <row r="59" spans="1:26" x14ac:dyDescent="0.25">
      <c r="A59" s="22" t="s">
        <v>115</v>
      </c>
      <c r="B59" s="1">
        <v>44362</v>
      </c>
      <c r="C59" s="2" t="s">
        <v>70</v>
      </c>
      <c r="D59" s="2" t="s">
        <v>34</v>
      </c>
      <c r="E59" s="2" t="s">
        <v>29</v>
      </c>
      <c r="F59" s="2" t="s">
        <v>68</v>
      </c>
      <c r="G59" s="2" t="s">
        <v>82</v>
      </c>
      <c r="H59" s="2">
        <v>4</v>
      </c>
      <c r="I59" s="2">
        <v>53</v>
      </c>
      <c r="J59" s="2">
        <v>14</v>
      </c>
      <c r="K59" s="40">
        <v>2.9</v>
      </c>
      <c r="L59" s="2" t="s">
        <v>54</v>
      </c>
      <c r="M59" s="25">
        <v>15</v>
      </c>
      <c r="N59" s="25">
        <v>83</v>
      </c>
      <c r="O59" s="26">
        <f t="shared" si="5"/>
        <v>98</v>
      </c>
      <c r="P59" s="25">
        <v>6</v>
      </c>
      <c r="Q59" s="26">
        <f t="shared" si="6"/>
        <v>104</v>
      </c>
      <c r="R59" s="25">
        <v>18</v>
      </c>
      <c r="S59" s="26">
        <f t="shared" si="7"/>
        <v>122</v>
      </c>
      <c r="T59" s="25">
        <v>4513</v>
      </c>
      <c r="U59" s="25">
        <v>455</v>
      </c>
      <c r="V59" s="25">
        <v>14</v>
      </c>
      <c r="W59" s="25">
        <v>0</v>
      </c>
      <c r="X59" s="26">
        <f t="shared" si="8"/>
        <v>4982</v>
      </c>
      <c r="Y59" s="2">
        <f t="shared" si="10"/>
        <v>4982</v>
      </c>
      <c r="Z59" s="27" t="s">
        <v>119</v>
      </c>
    </row>
    <row r="60" spans="1:26" x14ac:dyDescent="0.25">
      <c r="A60" s="22" t="s">
        <v>115</v>
      </c>
      <c r="B60" s="1">
        <v>44362</v>
      </c>
      <c r="C60" s="2" t="s">
        <v>69</v>
      </c>
      <c r="D60" s="2" t="s">
        <v>34</v>
      </c>
      <c r="E60" s="2" t="s">
        <v>29</v>
      </c>
      <c r="F60" s="2" t="s">
        <v>68</v>
      </c>
      <c r="G60" s="2" t="s">
        <v>82</v>
      </c>
      <c r="H60" s="2">
        <v>4</v>
      </c>
      <c r="I60" s="2">
        <v>72</v>
      </c>
      <c r="J60" s="2">
        <v>15</v>
      </c>
      <c r="K60" s="40">
        <v>4.2</v>
      </c>
      <c r="L60" s="2" t="s">
        <v>54</v>
      </c>
      <c r="M60" s="25">
        <v>6</v>
      </c>
      <c r="N60" s="25">
        <v>92</v>
      </c>
      <c r="O60" s="26">
        <f t="shared" si="5"/>
        <v>98</v>
      </c>
      <c r="P60" s="25">
        <v>4</v>
      </c>
      <c r="Q60" s="26">
        <f t="shared" si="6"/>
        <v>102</v>
      </c>
      <c r="R60" s="25">
        <v>12</v>
      </c>
      <c r="S60" s="26">
        <f t="shared" si="7"/>
        <v>114</v>
      </c>
      <c r="T60" s="25">
        <v>1550</v>
      </c>
      <c r="U60" s="25">
        <v>503</v>
      </c>
      <c r="V60" s="25">
        <v>9</v>
      </c>
      <c r="W60" s="25">
        <v>0</v>
      </c>
      <c r="X60" s="26">
        <f t="shared" si="8"/>
        <v>2062</v>
      </c>
      <c r="Y60" s="2">
        <f t="shared" si="10"/>
        <v>2062</v>
      </c>
      <c r="Z60" s="27" t="s">
        <v>120</v>
      </c>
    </row>
    <row r="61" spans="1:26" x14ac:dyDescent="0.25">
      <c r="A61" s="22" t="s">
        <v>115</v>
      </c>
      <c r="B61" s="1">
        <v>44362</v>
      </c>
      <c r="C61" s="2" t="s">
        <v>116</v>
      </c>
      <c r="D61" s="2" t="s">
        <v>28</v>
      </c>
      <c r="E61" s="2" t="s">
        <v>29</v>
      </c>
      <c r="F61" s="2" t="s">
        <v>68</v>
      </c>
      <c r="G61" s="2" t="s">
        <v>82</v>
      </c>
      <c r="H61" s="2">
        <v>4</v>
      </c>
      <c r="I61" s="2">
        <v>20</v>
      </c>
      <c r="J61" s="2">
        <v>3</v>
      </c>
      <c r="K61" s="40">
        <v>7.8</v>
      </c>
      <c r="L61" s="2" t="s">
        <v>62</v>
      </c>
      <c r="M61" s="25">
        <v>5</v>
      </c>
      <c r="N61" s="25">
        <v>147</v>
      </c>
      <c r="O61" s="26">
        <f t="shared" si="5"/>
        <v>152</v>
      </c>
      <c r="P61" s="25">
        <v>2</v>
      </c>
      <c r="Q61" s="26">
        <f t="shared" si="6"/>
        <v>154</v>
      </c>
      <c r="R61" s="25">
        <v>22</v>
      </c>
      <c r="S61" s="26">
        <f t="shared" si="7"/>
        <v>176</v>
      </c>
      <c r="T61" s="25">
        <v>523</v>
      </c>
      <c r="U61" s="25">
        <v>548</v>
      </c>
      <c r="V61" s="25">
        <v>3</v>
      </c>
      <c r="W61" s="25">
        <v>0</v>
      </c>
      <c r="X61" s="26">
        <f t="shared" si="8"/>
        <v>1074</v>
      </c>
      <c r="Y61" s="2">
        <f t="shared" si="10"/>
        <v>1074</v>
      </c>
      <c r="Z61" s="44" t="s">
        <v>121</v>
      </c>
    </row>
    <row r="62" spans="1:26" s="17" customFormat="1" x14ac:dyDescent="0.25">
      <c r="A62" s="42"/>
      <c r="B62" s="1"/>
      <c r="C62" s="2"/>
      <c r="D62" s="2"/>
      <c r="E62" s="2"/>
      <c r="F62" s="2"/>
      <c r="G62" s="2"/>
      <c r="H62" s="2"/>
      <c r="I62" s="2"/>
      <c r="J62" s="2"/>
      <c r="K62" s="40"/>
      <c r="L62" s="2"/>
      <c r="M62" s="25"/>
      <c r="N62" s="25"/>
      <c r="O62" s="26"/>
      <c r="P62" s="25"/>
      <c r="Q62" s="26"/>
      <c r="R62" s="25"/>
      <c r="S62" s="26"/>
      <c r="T62" s="25"/>
      <c r="U62" s="25"/>
      <c r="V62" s="25"/>
      <c r="W62" s="25"/>
      <c r="X62" s="26"/>
      <c r="Y62" s="2"/>
      <c r="Z62" s="44"/>
    </row>
  </sheetData>
  <mergeCells count="35">
    <mergeCell ref="Y37:Y38"/>
    <mergeCell ref="Y6:Y7"/>
    <mergeCell ref="I6:I7"/>
    <mergeCell ref="J6:J7"/>
    <mergeCell ref="A5:Z5"/>
    <mergeCell ref="Z37:Z38"/>
    <mergeCell ref="A37:A38"/>
    <mergeCell ref="B37:B38"/>
    <mergeCell ref="C37:C38"/>
    <mergeCell ref="E37:E38"/>
    <mergeCell ref="K37:K38"/>
    <mergeCell ref="L37:L38"/>
    <mergeCell ref="M37:S37"/>
    <mergeCell ref="A36:Z36"/>
    <mergeCell ref="D37:D38"/>
    <mergeCell ref="T37:X37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F37:F38"/>
    <mergeCell ref="G37:G38"/>
    <mergeCell ref="H37:H38"/>
    <mergeCell ref="I37:I38"/>
    <mergeCell ref="J37:J38"/>
  </mergeCells>
  <phoneticPr fontId="4" type="noConversion"/>
  <pageMargins left="0.7" right="0.7" top="0.75" bottom="0.75" header="0.3" footer="0.3"/>
  <pageSetup paperSize="9" scale="34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  <ignoredErrors>
    <ignoredError sqref="A9" numberStoredAsText="1"/>
    <ignoredError sqref="R9:R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2021-06-08T06:51:56Z</cp:lastPrinted>
  <dcterms:created xsi:type="dcterms:W3CDTF">2021-04-02T10:05:47Z</dcterms:created>
  <dcterms:modified xsi:type="dcterms:W3CDTF">2021-07-06T13:11:12Z</dcterms:modified>
</cp:coreProperties>
</file>